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Y:\BusinessData\ALMT-Treasury\Treasury_BNB-PB-Fortis-Belgium\External\ALM Funding\Covered Bonds\Monthly reports\2024\2024_11\"/>
    </mc:Choice>
  </mc:AlternateContent>
  <xr:revisionPtr revIDLastSave="0" documentId="13_ncr:1_{22F477F3-9B59-4BEE-9960-68F35AEBB12A}" xr6:coauthVersionLast="47" xr6:coauthVersionMax="47" xr10:uidLastSave="{00000000-0000-0000-0000-000000000000}"/>
  <bookViews>
    <workbookView xWindow="28680" yWindow="-120" windowWidth="29040" windowHeight="15840" activeTab="1" xr2:uid="{00000000-000D-0000-FFFF-FFFF00000000}"/>
  </bookViews>
  <sheets>
    <sheet name="Disclaimer" sheetId="15" r:id="rId1"/>
    <sheet name="Introduction" sheetId="16" r:id="rId2"/>
    <sheet name="A. HTT General" sheetId="17" r:id="rId3"/>
    <sheet name="B1. HTT Mortgage Assets" sheetId="18" r:id="rId4"/>
    <sheet name="C. HTT Harmonised Glossary" sheetId="19" r:id="rId5"/>
    <sheet name="D1. Front Page" sheetId="4" r:id="rId6"/>
    <sheet name="D2. Covered Bond Series" sheetId="5" r:id="rId7"/>
    <sheet name="D3. Ratings" sheetId="6" r:id="rId8"/>
    <sheet name="D4. Tests Royal Decree" sheetId="7" r:id="rId9"/>
    <sheet name="D5. Cover Pool Summary" sheetId="8" r:id="rId10"/>
    <sheet name="D6. Stratification Tables" sheetId="9" r:id="rId11"/>
    <sheet name="D7. Stratification Graphs" sheetId="10" r:id="rId12"/>
    <sheet name="D8. Performance" sheetId="11" r:id="rId13"/>
    <sheet name="D9. Amortisation" sheetId="12" r:id="rId14"/>
    <sheet name="D10. Amortisation Graph " sheetId="13" r:id="rId15"/>
    <sheet name="E. Optional ECB-ECAIs data" sheetId="14" r:id="rId16"/>
  </sheets>
  <definedNames>
    <definedName name="acceptable_use_policy" localSheetId="0">Disclaimer!#REF!</definedName>
    <definedName name="general_tc" localSheetId="0">Disclaimer!$A$61</definedName>
    <definedName name="_xlnm.Print_Area" localSheetId="4">'C. HTT Harmonised Glossary'!$A$1:$C$57</definedName>
    <definedName name="_xlnm.Print_Area" localSheetId="14">'D10. Amortisation Graph '!$A$1:$B$2</definedName>
    <definedName name="_xlnm.Print_Area" localSheetId="11">'D7. Stratification Graphs'!$A$1:$E$47</definedName>
    <definedName name="_xlnm.Print_Area" localSheetId="0">Disclaimer!$A$1:$A$170</definedName>
    <definedName name="_xlnm.Print_Area" localSheetId="15">'E. Optional ECB-ECAIs data'!$A$2:$J$86</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18" l="1"/>
  <c r="F12" i="18" s="1"/>
  <c r="F17" i="18"/>
  <c r="F22" i="18"/>
  <c r="F25" i="18"/>
  <c r="F26" i="18"/>
  <c r="F28" i="18"/>
  <c r="F29" i="18"/>
  <c r="C44" i="18"/>
  <c r="D44" i="18"/>
  <c r="F44" i="18"/>
  <c r="C72" i="18"/>
  <c r="D72" i="18"/>
  <c r="F72" i="18"/>
  <c r="C76" i="18"/>
  <c r="D76" i="18"/>
  <c r="F76" i="18"/>
  <c r="C214" i="18"/>
  <c r="F193" i="18" s="1"/>
  <c r="D214" i="18"/>
  <c r="G192" i="18" s="1"/>
  <c r="C227" i="18"/>
  <c r="F220" i="18" s="1"/>
  <c r="D227" i="18"/>
  <c r="G219" i="18" s="1"/>
  <c r="C249" i="18"/>
  <c r="F242" i="18" s="1"/>
  <c r="D249" i="18"/>
  <c r="G241" i="18" s="1"/>
  <c r="C305" i="18"/>
  <c r="F288" i="18" s="1"/>
  <c r="D305" i="18"/>
  <c r="G288" i="18" s="1"/>
  <c r="C328" i="18"/>
  <c r="F312" i="18" s="1"/>
  <c r="D328" i="18"/>
  <c r="G312" i="18" s="1"/>
  <c r="C346" i="18"/>
  <c r="F335" i="18" s="1"/>
  <c r="D346" i="18"/>
  <c r="G342" i="18" s="1"/>
  <c r="C365" i="18"/>
  <c r="F361" i="18" s="1"/>
  <c r="D365" i="18"/>
  <c r="G361" i="18" s="1"/>
  <c r="C372" i="18"/>
  <c r="F371" i="18" s="1"/>
  <c r="D372" i="18"/>
  <c r="G370" i="18" s="1"/>
  <c r="G375" i="18"/>
  <c r="G376" i="18"/>
  <c r="G377" i="18"/>
  <c r="G378" i="18"/>
  <c r="G379" i="18"/>
  <c r="G380" i="18"/>
  <c r="G381" i="18"/>
  <c r="G382" i="18"/>
  <c r="C383" i="18"/>
  <c r="D383" i="18"/>
  <c r="G383" i="18"/>
  <c r="G384" i="18"/>
  <c r="G385" i="18"/>
  <c r="G386" i="18"/>
  <c r="G387" i="18"/>
  <c r="G388" i="18"/>
  <c r="G389" i="18"/>
  <c r="G390" i="18"/>
  <c r="G391" i="18"/>
  <c r="G392" i="18"/>
  <c r="G393" i="18"/>
  <c r="D45" i="17"/>
  <c r="C47" i="17"/>
  <c r="C58" i="17"/>
  <c r="F53" i="17" s="1"/>
  <c r="F58" i="17" s="1"/>
  <c r="C77" i="17"/>
  <c r="F76" i="17" s="1"/>
  <c r="G77" i="17"/>
  <c r="G93" i="17"/>
  <c r="G94" i="17"/>
  <c r="G95" i="17"/>
  <c r="G96" i="17"/>
  <c r="G97" i="17"/>
  <c r="G98" i="17"/>
  <c r="G99" i="17"/>
  <c r="C100" i="17"/>
  <c r="F95" i="17" s="1"/>
  <c r="G101" i="17"/>
  <c r="G102" i="17"/>
  <c r="G103" i="17"/>
  <c r="G104" i="17"/>
  <c r="G105" i="17"/>
  <c r="C130" i="17"/>
  <c r="F112" i="17" s="1"/>
  <c r="F130" i="17" s="1"/>
  <c r="D130" i="17"/>
  <c r="G115" i="17" s="1"/>
  <c r="C156" i="17"/>
  <c r="F157" i="17" s="1"/>
  <c r="D156" i="17"/>
  <c r="G141" i="17" s="1"/>
  <c r="G164" i="17"/>
  <c r="G165" i="17"/>
  <c r="G166" i="17"/>
  <c r="C167" i="17"/>
  <c r="F166" i="17" s="1"/>
  <c r="C179" i="17"/>
  <c r="F175" i="17" s="1"/>
  <c r="C208" i="17"/>
  <c r="F199" i="17" s="1"/>
  <c r="F217" i="17"/>
  <c r="G217" i="17"/>
  <c r="F218" i="17"/>
  <c r="G218" i="17"/>
  <c r="F219" i="17"/>
  <c r="G219" i="17"/>
  <c r="C220" i="17"/>
  <c r="F221" i="17"/>
  <c r="G221" i="17"/>
  <c r="F222" i="17"/>
  <c r="G222" i="17"/>
  <c r="F223" i="17"/>
  <c r="G223" i="17"/>
  <c r="F224" i="17"/>
  <c r="G224" i="17"/>
  <c r="F225" i="17"/>
  <c r="G225" i="17"/>
  <c r="F226" i="17"/>
  <c r="G226" i="17"/>
  <c r="F227" i="17"/>
  <c r="G227" i="17"/>
  <c r="C288" i="17"/>
  <c r="C289" i="17"/>
  <c r="C291" i="17"/>
  <c r="G208" i="18" l="1"/>
  <c r="F208" i="18"/>
  <c r="G203" i="18"/>
  <c r="F369" i="18"/>
  <c r="F299" i="18"/>
  <c r="F200" i="18"/>
  <c r="F323" i="18"/>
  <c r="F293" i="18"/>
  <c r="G199" i="18"/>
  <c r="G319" i="18"/>
  <c r="F291" i="18"/>
  <c r="G196" i="18"/>
  <c r="F18" i="18"/>
  <c r="G364" i="18"/>
  <c r="G311" i="18"/>
  <c r="G252" i="18"/>
  <c r="G212" i="18"/>
  <c r="G191" i="18"/>
  <c r="F301" i="18"/>
  <c r="G358" i="18"/>
  <c r="G310" i="18"/>
  <c r="G251" i="18"/>
  <c r="G211" i="18"/>
  <c r="F319" i="18"/>
  <c r="G298" i="18"/>
  <c r="G290" i="18"/>
  <c r="F364" i="18"/>
  <c r="G371" i="18"/>
  <c r="G362" i="18"/>
  <c r="G327" i="18"/>
  <c r="G315" i="18"/>
  <c r="G303" i="18"/>
  <c r="G295" i="18"/>
  <c r="G287" i="18"/>
  <c r="G248" i="18"/>
  <c r="G222" i="18"/>
  <c r="G207" i="18"/>
  <c r="F196" i="18"/>
  <c r="G318" i="18"/>
  <c r="F297" i="18"/>
  <c r="G226" i="18"/>
  <c r="F370" i="18"/>
  <c r="G360" i="18"/>
  <c r="G326" i="18"/>
  <c r="F315" i="18"/>
  <c r="F303" i="18"/>
  <c r="F295" i="18"/>
  <c r="F287" i="18"/>
  <c r="G244" i="18"/>
  <c r="G204" i="18"/>
  <c r="G195" i="18"/>
  <c r="F289" i="18"/>
  <c r="G369" i="18"/>
  <c r="F360" i="18"/>
  <c r="G323" i="18"/>
  <c r="G314" i="18"/>
  <c r="G302" i="18"/>
  <c r="G294" i="18"/>
  <c r="G255" i="18"/>
  <c r="G233" i="18"/>
  <c r="F204" i="18"/>
  <c r="F192" i="18"/>
  <c r="G230" i="18"/>
  <c r="G322" i="18"/>
  <c r="F311" i="18"/>
  <c r="G299" i="18"/>
  <c r="G291" i="18"/>
  <c r="F252" i="18"/>
  <c r="G229" i="18"/>
  <c r="F212" i="18"/>
  <c r="G200" i="18"/>
  <c r="F182" i="17"/>
  <c r="F187" i="17"/>
  <c r="G122" i="17"/>
  <c r="F184" i="17"/>
  <c r="G220" i="17"/>
  <c r="F176" i="17"/>
  <c r="G134" i="17"/>
  <c r="F174" i="17"/>
  <c r="F179" i="17" s="1"/>
  <c r="F78" i="17"/>
  <c r="F209" i="17"/>
  <c r="F181" i="17"/>
  <c r="G133" i="17"/>
  <c r="F198" i="17"/>
  <c r="F180" i="17"/>
  <c r="G151" i="17"/>
  <c r="G132" i="17"/>
  <c r="G150" i="17"/>
  <c r="F186" i="17"/>
  <c r="F178" i="17"/>
  <c r="F165" i="17"/>
  <c r="G148" i="17"/>
  <c r="F185" i="17"/>
  <c r="F177" i="17"/>
  <c r="G143" i="17"/>
  <c r="G127" i="17"/>
  <c r="F79" i="17"/>
  <c r="G160" i="17"/>
  <c r="G142" i="17"/>
  <c r="F183" i="17"/>
  <c r="G159" i="17"/>
  <c r="G135" i="17"/>
  <c r="G120" i="17"/>
  <c r="F215" i="17"/>
  <c r="F206" i="17"/>
  <c r="F196" i="17"/>
  <c r="F164" i="17"/>
  <c r="F167" i="17" s="1"/>
  <c r="G121" i="17"/>
  <c r="F197" i="17"/>
  <c r="F214" i="17"/>
  <c r="F205" i="17"/>
  <c r="F195" i="17"/>
  <c r="F213" i="17"/>
  <c r="F204" i="17"/>
  <c r="F194" i="17"/>
  <c r="F160" i="17"/>
  <c r="G119" i="17"/>
  <c r="G100" i="17"/>
  <c r="F75" i="17"/>
  <c r="F212" i="17"/>
  <c r="F203" i="17"/>
  <c r="F193" i="17"/>
  <c r="G114" i="17"/>
  <c r="F82" i="17"/>
  <c r="F74" i="17"/>
  <c r="F211" i="17"/>
  <c r="F202" i="17"/>
  <c r="F159" i="17"/>
  <c r="G140" i="17"/>
  <c r="G129" i="17"/>
  <c r="G113" i="17"/>
  <c r="F81" i="17"/>
  <c r="F73" i="17"/>
  <c r="F220" i="17"/>
  <c r="F210" i="17"/>
  <c r="F201" i="17"/>
  <c r="G167" i="17"/>
  <c r="G136" i="17"/>
  <c r="G128" i="17"/>
  <c r="G112" i="17"/>
  <c r="F80" i="17"/>
  <c r="F72" i="17"/>
  <c r="F230" i="18"/>
  <c r="F342" i="18"/>
  <c r="G368" i="18"/>
  <c r="G363" i="18"/>
  <c r="G359" i="18"/>
  <c r="G345" i="18"/>
  <c r="G341" i="18"/>
  <c r="G337" i="18"/>
  <c r="G333" i="18"/>
  <c r="F326" i="18"/>
  <c r="F322" i="18"/>
  <c r="F318" i="18"/>
  <c r="F314" i="18"/>
  <c r="F310" i="18"/>
  <c r="F302" i="18"/>
  <c r="F298" i="18"/>
  <c r="F294" i="18"/>
  <c r="F290" i="18"/>
  <c r="F255" i="18"/>
  <c r="F251" i="18"/>
  <c r="F248" i="18"/>
  <c r="F244" i="18"/>
  <c r="F233" i="18"/>
  <c r="F229" i="18"/>
  <c r="F226" i="18"/>
  <c r="F222" i="18"/>
  <c r="F211" i="18"/>
  <c r="F207" i="18"/>
  <c r="F203" i="18"/>
  <c r="F199" i="18"/>
  <c r="F195" i="18"/>
  <c r="F191" i="18"/>
  <c r="F24" i="18"/>
  <c r="F16" i="18"/>
  <c r="G338" i="18"/>
  <c r="G334" i="18"/>
  <c r="F245" i="18"/>
  <c r="F338" i="18"/>
  <c r="F368" i="18"/>
  <c r="F372" i="18" s="1"/>
  <c r="F363" i="18"/>
  <c r="F359" i="18"/>
  <c r="F345" i="18"/>
  <c r="F341" i="18"/>
  <c r="F337" i="18"/>
  <c r="F333" i="18"/>
  <c r="G325" i="18"/>
  <c r="G321" i="18"/>
  <c r="G317" i="18"/>
  <c r="G313" i="18"/>
  <c r="G301" i="18"/>
  <c r="G297" i="18"/>
  <c r="G293" i="18"/>
  <c r="G289" i="18"/>
  <c r="G254" i="18"/>
  <c r="G250" i="18"/>
  <c r="G247" i="18"/>
  <c r="G243" i="18"/>
  <c r="G232" i="18"/>
  <c r="G228" i="18"/>
  <c r="G225" i="18"/>
  <c r="G221" i="18"/>
  <c r="G210" i="18"/>
  <c r="G206" i="18"/>
  <c r="G202" i="18"/>
  <c r="G198" i="18"/>
  <c r="G194" i="18"/>
  <c r="G190" i="18"/>
  <c r="F23" i="18"/>
  <c r="F241" i="18"/>
  <c r="F219" i="18"/>
  <c r="G344" i="18"/>
  <c r="G336" i="18"/>
  <c r="F317" i="18"/>
  <c r="F313" i="18"/>
  <c r="F254" i="18"/>
  <c r="F250" i="18"/>
  <c r="F247" i="18"/>
  <c r="F243" i="18"/>
  <c r="F232" i="18"/>
  <c r="F228" i="18"/>
  <c r="F225" i="18"/>
  <c r="F221" i="18"/>
  <c r="F210" i="18"/>
  <c r="F206" i="18"/>
  <c r="F202" i="18"/>
  <c r="F198" i="18"/>
  <c r="F194" i="18"/>
  <c r="F190" i="18"/>
  <c r="F325" i="18"/>
  <c r="F362" i="18"/>
  <c r="F358" i="18"/>
  <c r="F344" i="18"/>
  <c r="F340" i="18"/>
  <c r="F336" i="18"/>
  <c r="G324" i="18"/>
  <c r="G320" i="18"/>
  <c r="G316" i="18"/>
  <c r="G300" i="18"/>
  <c r="G296" i="18"/>
  <c r="G292" i="18"/>
  <c r="G253" i="18"/>
  <c r="G246" i="18"/>
  <c r="G242" i="18"/>
  <c r="G231" i="18"/>
  <c r="G224" i="18"/>
  <c r="G220" i="18"/>
  <c r="G213" i="18"/>
  <c r="G209" i="18"/>
  <c r="G205" i="18"/>
  <c r="G201" i="18"/>
  <c r="G197" i="18"/>
  <c r="G193" i="18"/>
  <c r="F21" i="18"/>
  <c r="F14" i="18"/>
  <c r="F223" i="18"/>
  <c r="F334" i="18"/>
  <c r="G340" i="18"/>
  <c r="F321" i="18"/>
  <c r="G343" i="18"/>
  <c r="G339" i="18"/>
  <c r="G335" i="18"/>
  <c r="F324" i="18"/>
  <c r="F320" i="18"/>
  <c r="F316" i="18"/>
  <c r="F300" i="18"/>
  <c r="F296" i="18"/>
  <c r="F292" i="18"/>
  <c r="F253" i="18"/>
  <c r="F246" i="18"/>
  <c r="F231" i="18"/>
  <c r="F224" i="18"/>
  <c r="F213" i="18"/>
  <c r="F209" i="18"/>
  <c r="F205" i="18"/>
  <c r="F201" i="18"/>
  <c r="F197" i="18"/>
  <c r="F20" i="18"/>
  <c r="F13" i="18"/>
  <c r="F15" i="18" s="1"/>
  <c r="F343" i="18"/>
  <c r="F339" i="18"/>
  <c r="G245" i="18"/>
  <c r="G223" i="18"/>
  <c r="F19" i="18"/>
  <c r="F200" i="17"/>
  <c r="G162" i="17"/>
  <c r="G158" i="17"/>
  <c r="G155" i="17"/>
  <c r="G147" i="17"/>
  <c r="G139" i="17"/>
  <c r="G131" i="17"/>
  <c r="G126" i="17"/>
  <c r="G118" i="17"/>
  <c r="F98" i="17"/>
  <c r="F94" i="17"/>
  <c r="F71" i="17"/>
  <c r="F162" i="17"/>
  <c r="F158" i="17"/>
  <c r="G154" i="17"/>
  <c r="G146" i="17"/>
  <c r="G138" i="17"/>
  <c r="G125" i="17"/>
  <c r="G117" i="17"/>
  <c r="F105" i="17"/>
  <c r="F101" i="17"/>
  <c r="F70" i="17"/>
  <c r="F102" i="17"/>
  <c r="G161" i="17"/>
  <c r="G157" i="17"/>
  <c r="G153" i="17"/>
  <c r="G145" i="17"/>
  <c r="F138" i="17"/>
  <c r="F156" i="17" s="1"/>
  <c r="G124" i="17"/>
  <c r="G116" i="17"/>
  <c r="F97" i="17"/>
  <c r="F93" i="17"/>
  <c r="F161" i="17"/>
  <c r="G152" i="17"/>
  <c r="G144" i="17"/>
  <c r="G123" i="17"/>
  <c r="F104" i="17"/>
  <c r="F96" i="17"/>
  <c r="F103" i="17"/>
  <c r="G149" i="17"/>
  <c r="F99" i="17"/>
  <c r="C292" i="17"/>
  <c r="C295" i="17"/>
  <c r="C293" i="17"/>
  <c r="G365" i="18" l="1"/>
  <c r="G227" i="18"/>
  <c r="F227" i="18"/>
  <c r="F305" i="18"/>
  <c r="G249" i="18"/>
  <c r="G305" i="18"/>
  <c r="G372" i="18"/>
  <c r="G328" i="18"/>
  <c r="G130" i="17"/>
  <c r="F208" i="17"/>
  <c r="G346" i="18"/>
  <c r="F214" i="18"/>
  <c r="F328" i="18"/>
  <c r="F249" i="18"/>
  <c r="F346" i="18"/>
  <c r="F365" i="18"/>
  <c r="G214" i="18"/>
  <c r="G156" i="17"/>
  <c r="F77" i="17"/>
  <c r="F100" i="17"/>
  <c r="C296" i="17"/>
  <c r="C297" i="17"/>
  <c r="C298" i="17"/>
  <c r="C302" i="17"/>
  <c r="C303" i="17"/>
  <c r="C304" i="17"/>
  <c r="F9" i="16"/>
  <c r="F10" i="16"/>
  <c r="C307"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39" authorId="0" shapeId="0" xr:uid="{E5D0E080-F319-4C42-A71C-C8A68A8A0931}">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74" authorId="0" shapeId="0" xr:uid="{6B47CEEE-3E32-4DFB-857D-EC28CFB42E46}">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56E00089-6221-4DFD-B16A-8C1A05759908}">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sharedStrings.xml><?xml version="1.0" encoding="utf-8"?>
<sst xmlns="http://schemas.openxmlformats.org/spreadsheetml/2006/main" count="2367" uniqueCount="1800">
  <si>
    <t>Reporting in Domestic Currency</t>
  </si>
  <si>
    <t>EUR</t>
  </si>
  <si>
    <t>CONTENT OF TAB A</t>
  </si>
  <si>
    <t>1. Basic Facts</t>
  </si>
  <si>
    <t>3. General Cover Pool / Covered Bond Information</t>
  </si>
  <si>
    <t>Field Number</t>
  </si>
  <si>
    <t>G.1.1.1</t>
  </si>
  <si>
    <t>Country</t>
  </si>
  <si>
    <t>Belgium</t>
  </si>
  <si>
    <t>G.1.1.2</t>
  </si>
  <si>
    <t>Issuer Name</t>
  </si>
  <si>
    <t>BNP Paribas Fortis SA/NV</t>
  </si>
  <si>
    <t>G.1.1.3</t>
  </si>
  <si>
    <t>Labelled Cover Pool Name</t>
  </si>
  <si>
    <t>Residential Mortgage Pandbrieven Programme</t>
  </si>
  <si>
    <t>G.1.1.4</t>
  </si>
  <si>
    <t>Link to Issuer's Website</t>
  </si>
  <si>
    <t>https://www.bnpparibasfortis.com/investors/coveredbonds</t>
  </si>
  <si>
    <t>G.1.1.5</t>
  </si>
  <si>
    <t>Cut-off date</t>
  </si>
  <si>
    <t>OG.1.1.2</t>
  </si>
  <si>
    <t>OG.1.1.4</t>
  </si>
  <si>
    <t>OG.1.1.5</t>
  </si>
  <si>
    <t>G.2.1.1</t>
  </si>
  <si>
    <t>Y</t>
  </si>
  <si>
    <t>G.2.1.2</t>
  </si>
  <si>
    <t>G.2.1.3</t>
  </si>
  <si>
    <t>CRR Compliance (Y/N)</t>
  </si>
  <si>
    <t>OG.2.1.1</t>
  </si>
  <si>
    <t>LCR status</t>
  </si>
  <si>
    <t>LEVEL 1</t>
  </si>
  <si>
    <t>OG.2.1.2</t>
  </si>
  <si>
    <t>OG.2.1.3</t>
  </si>
  <si>
    <t>OG.2.1.4</t>
  </si>
  <si>
    <t>OG.2.1.5</t>
  </si>
  <si>
    <t>1.General Information</t>
  </si>
  <si>
    <t>G.3.1.1</t>
  </si>
  <si>
    <t>G.3.1.2</t>
  </si>
  <si>
    <t>Outstanding Covered Bonds</t>
  </si>
  <si>
    <t>OG.3.1.1</t>
  </si>
  <si>
    <t>Cover Pool Size [NPV] (mn)</t>
  </si>
  <si>
    <t>OG.3.1.2</t>
  </si>
  <si>
    <t>Outstanding Covered Bonds [NPV] (mn)</t>
  </si>
  <si>
    <t>OG.3.1.3</t>
  </si>
  <si>
    <t>Statutory</t>
  </si>
  <si>
    <t>Voluntary</t>
  </si>
  <si>
    <t>Contractual</t>
  </si>
  <si>
    <t>Purpose</t>
  </si>
  <si>
    <t>G.3.2.1</t>
  </si>
  <si>
    <t>OC (%)</t>
  </si>
  <si>
    <t>ND1</t>
  </si>
  <si>
    <t>G.3.2.3</t>
  </si>
  <si>
    <t>Total OC (absolute value in mn)</t>
  </si>
  <si>
    <t>OG.3.2.1</t>
  </si>
  <si>
    <t>OG.3.2.2</t>
  </si>
  <si>
    <t>Optional information e.g. Asset Coverage Test (ACT)</t>
  </si>
  <si>
    <t>OG.3.2.3</t>
  </si>
  <si>
    <t>Optional information e.g. OC (NPV basis)</t>
  </si>
  <si>
    <t>OG.3.2.4</t>
  </si>
  <si>
    <t>Nominal (mn)</t>
  </si>
  <si>
    <t>G.3.3.1</t>
  </si>
  <si>
    <t>Mortgages</t>
  </si>
  <si>
    <t>G.3.3.2</t>
  </si>
  <si>
    <t xml:space="preserve">Public Sector </t>
  </si>
  <si>
    <t>-</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</si>
  <si>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</si>
  <si>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</si>
  <si>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</si>
  <si>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</si>
  <si>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</si>
  <si>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</si>
  <si>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</si>
  <si>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</si>
  <si>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</si>
  <si>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</si>
  <si>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</si>
  <si>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</si>
  <si>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</si>
  <si>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</si>
  <si>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</si>
  <si>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</si>
  <si>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</si>
  <si>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</si>
  <si>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</si>
  <si>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Residual Life (mn)</t>
  </si>
  <si>
    <t>By buckets:</t>
  </si>
  <si>
    <t>G.3.4.2</t>
  </si>
  <si>
    <t>G.3.4.3</t>
  </si>
  <si>
    <t>G.3.4.4</t>
  </si>
  <si>
    <t>G.3.4.5</t>
  </si>
  <si>
    <t>G.3.4.6</t>
  </si>
  <si>
    <t>G.3.4.7</t>
  </si>
  <si>
    <t>G.3.4.8</t>
  </si>
  <si>
    <t>G.3.4.9</t>
  </si>
  <si>
    <t>0</t>
  </si>
  <si>
    <t>OG.3.4.1</t>
  </si>
  <si>
    <t>o/w 0-1 day</t>
  </si>
  <si>
    <t>OG.3.4.2</t>
  </si>
  <si>
    <t>o/w 0-0.5y</t>
  </si>
  <si>
    <t>OG.3.4.3</t>
  </si>
  <si>
    <t>OG.3.4.4</t>
  </si>
  <si>
    <t>o/w 1-1.5y</t>
  </si>
  <si>
    <t>OG.3.4.5</t>
  </si>
  <si>
    <t>OG.3.4.6</t>
  </si>
  <si>
    <t>OG.3.4.7</t>
  </si>
  <si>
    <t>OG.3.4.8</t>
  </si>
  <si>
    <t>OG.3.4.9</t>
  </si>
  <si>
    <t>5. Maturity of Covered Bonds</t>
  </si>
  <si>
    <t xml:space="preserve">Extended Maturity </t>
  </si>
  <si>
    <t>% Total Extended Maturity</t>
  </si>
  <si>
    <t>G.3.5.1</t>
  </si>
  <si>
    <t>Maturity (mn)</t>
  </si>
  <si>
    <t>G.3.5.2</t>
  </si>
  <si>
    <t>G.3.5.3</t>
  </si>
  <si>
    <t>0 - 1 Y</t>
  </si>
  <si>
    <t>G.3.5.4</t>
  </si>
  <si>
    <t>1 - 2 Y</t>
  </si>
  <si>
    <t>G.3.5.5</t>
  </si>
  <si>
    <t>2 - 3 Y</t>
  </si>
  <si>
    <t>G.3.5.6</t>
  </si>
  <si>
    <t>3 - 4 Y</t>
  </si>
  <si>
    <t>G.3.5.7</t>
  </si>
  <si>
    <t>4 - 5 Y</t>
  </si>
  <si>
    <t>G.3.5.8</t>
  </si>
  <si>
    <t>5 - 10 Y</t>
  </si>
  <si>
    <t>G.3.5.9</t>
  </si>
  <si>
    <t>10+ Y</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</si>
  <si>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</si>
  <si>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</si>
  <si>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</si>
  <si>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</si>
  <si>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</si>
  <si>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</si>
  <si>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</si>
  <si>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</si>
  <si>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</si>
  <si>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</si>
  <si>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</si>
  <si>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</si>
  <si>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</si>
  <si>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</si>
  <si>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</si>
  <si>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</si>
  <si>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G.3.6.2</t>
  </si>
  <si>
    <t>AUD</t>
  </si>
  <si>
    <t>G.3.6.3</t>
  </si>
  <si>
    <t>BRL</t>
  </si>
  <si>
    <t>G.3.6.4</t>
  </si>
  <si>
    <t>CAD</t>
  </si>
  <si>
    <t>G.3.6.5</t>
  </si>
  <si>
    <t>CHF</t>
  </si>
  <si>
    <t>G.3.6.6</t>
  </si>
  <si>
    <t>CZK</t>
  </si>
  <si>
    <t>G.3.6.7</t>
  </si>
  <si>
    <t>DKK</t>
  </si>
  <si>
    <t>G.3.6.8</t>
  </si>
  <si>
    <t>GBP</t>
  </si>
  <si>
    <t>G.3.6.9</t>
  </si>
  <si>
    <t>HKD</t>
  </si>
  <si>
    <t>G.3.6.10</t>
  </si>
  <si>
    <t>ISK</t>
  </si>
  <si>
    <t>G.3.6.11</t>
  </si>
  <si>
    <t>JPY</t>
  </si>
  <si>
    <t>G.3.6.12</t>
  </si>
  <si>
    <t>KRW</t>
  </si>
  <si>
    <t>G.3.6.13</t>
  </si>
  <si>
    <t>NOK</t>
  </si>
  <si>
    <t>G.3.6.14</t>
  </si>
  <si>
    <t>PLN</t>
  </si>
  <si>
    <t>G.3.6.15</t>
  </si>
  <si>
    <t>SEK</t>
  </si>
  <si>
    <t>G.3.6.16</t>
  </si>
  <si>
    <t>SGD</t>
  </si>
  <si>
    <t>G.3.6.17</t>
  </si>
  <si>
    <t>USD</t>
  </si>
  <si>
    <t>G.3.6.18</t>
  </si>
  <si>
    <t>G.3.6.19</t>
  </si>
  <si>
    <t>OG.3.6.1</t>
  </si>
  <si>
    <t>o/w [If relevant, please specify]</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</si>
  <si>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</si>
  <si>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</si>
  <si>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</si>
  <si>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</si>
  <si>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</si>
  <si>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</si>
  <si>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</si>
  <si>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</si>
  <si>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</si>
  <si>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</si>
  <si>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</si>
  <si>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</si>
  <si>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</si>
  <si>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</si>
  <si>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</si>
  <si>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</si>
  <si>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</si>
  <si>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</si>
  <si>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</si>
  <si>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</si>
  <si>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</si>
  <si>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</si>
  <si>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</si>
  <si>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</si>
  <si>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</si>
  <si>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</si>
  <si>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</si>
  <si>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</si>
  <si>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</si>
  <si>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</si>
  <si>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</si>
  <si>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</si>
  <si>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</si>
  <si>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</si>
  <si>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</si>
  <si>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</si>
  <si>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</si>
  <si>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</si>
  <si>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</si>
  <si>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</si>
  <si>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</si>
  <si>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</si>
  <si>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</si>
  <si>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</si>
  <si>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</si>
  <si>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</si>
  <si>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</si>
  <si>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</si>
  <si>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</si>
  <si>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</si>
  <si>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</si>
  <si>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</si>
  <si>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</si>
  <si>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</si>
  <si>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</si>
  <si>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</si>
  <si>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</si>
  <si>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</si>
  <si>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</si>
  <si>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</si>
  <si>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</si>
  <si>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</si>
  <si>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</si>
  <si>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</si>
  <si>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</si>
  <si>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</si>
  <si>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</si>
  <si>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</si>
  <si>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</si>
  <si>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</si>
  <si>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</si>
  <si>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</si>
  <si>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</si>
  <si>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</si>
  <si>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</si>
  <si>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</si>
  <si>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</si>
  <si>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</si>
  <si>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</si>
  <si>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</si>
  <si>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</si>
  <si>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</si>
  <si>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</si>
  <si>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</si>
  <si>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</si>
  <si>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</si>
  <si>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</si>
  <si>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</si>
  <si>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</si>
  <si>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</si>
  <si>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</si>
  <si>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</si>
  <si>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</si>
  <si>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</si>
  <si>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</si>
  <si>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</si>
  <si>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</si>
  <si>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</si>
  <si>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</si>
  <si>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</si>
  <si>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</si>
  <si>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</si>
  <si>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</si>
  <si>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</si>
  <si>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</si>
  <si>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</si>
  <si>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</si>
  <si>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OG.3.10.3</t>
  </si>
  <si>
    <t>OG.3.10.4</t>
  </si>
  <si>
    <t>OG.3.10.5</t>
  </si>
  <si>
    <t>OG.3.10.6</t>
  </si>
  <si>
    <t>OG.3.10.7</t>
  </si>
  <si>
    <t>% Cover Pool</t>
  </si>
  <si>
    <t>% Covered Bonds</t>
  </si>
  <si>
    <t>G.3.11.1</t>
  </si>
  <si>
    <t>Substitute and other marketable assets</t>
  </si>
  <si>
    <t>G.3.11.2</t>
  </si>
  <si>
    <t>Central bank eligible assets</t>
  </si>
  <si>
    <t>G.3.11.3</t>
  </si>
  <si>
    <t>G.3.11.4</t>
  </si>
  <si>
    <t>OG.3.11.1</t>
  </si>
  <si>
    <t>OG.3.11.2</t>
  </si>
  <si>
    <t>OG.3.11.3</t>
  </si>
  <si>
    <t>OG.3.11.4</t>
  </si>
  <si>
    <t>OG.3.11.5</t>
  </si>
  <si>
    <t>OG.3.11.6</t>
  </si>
  <si>
    <t>OG.3.11.7</t>
  </si>
  <si>
    <t>G.3.12.1</t>
  </si>
  <si>
    <t>https://www.coveredbondlabel.com/issuer/131/</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</si>
  <si>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</si>
  <si>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</si>
  <si>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</si>
  <si>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</si>
  <si>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</si>
  <si>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</si>
  <si>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</si>
  <si>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</si>
  <si>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</si>
  <si>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</si>
  <si>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</si>
  <si>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</si>
  <si>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</si>
  <si>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</si>
  <si>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</si>
  <si>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</si>
  <si>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</si>
  <si>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</si>
  <si>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</si>
  <si>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</si>
  <si>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</si>
  <si>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</si>
  <si>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</si>
  <si>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</si>
  <si>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G.3.14.6</t>
  </si>
  <si>
    <t>G.3.14.7</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</si>
  <si>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</si>
  <si>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</si>
  <si>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</si>
  <si>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</si>
  <si>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</si>
  <si>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</si>
  <si>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</si>
  <si>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</si>
  <si>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</si>
  <si>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</si>
  <si>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</si>
  <si>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</si>
  <si>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</si>
  <si>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</si>
  <si>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</si>
  <si>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</si>
  <si>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</si>
  <si>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</si>
  <si>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</si>
  <si>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</si>
  <si>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</si>
  <si>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</si>
  <si>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</si>
  <si>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</si>
  <si>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</si>
  <si>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</si>
  <si>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</si>
  <si>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</si>
  <si>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</si>
  <si>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</si>
  <si>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</si>
  <si>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</si>
  <si>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</si>
  <si>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</si>
  <si>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</si>
  <si>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</si>
  <si>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</si>
  <si>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</si>
  <si>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Row</t>
  </si>
  <si>
    <t>G.4.1.1</t>
  </si>
  <si>
    <t>G.4.1.2</t>
  </si>
  <si>
    <t>G.4.1.3</t>
  </si>
  <si>
    <t xml:space="preserve">(b) List of ISIN of issued covered bonds: </t>
  </si>
  <si>
    <t>Residential Mortgage Pandbrief Programme (bnpparibasfortis.com)</t>
  </si>
  <si>
    <t>G.4.1.4</t>
  </si>
  <si>
    <t>G.4.1.5</t>
  </si>
  <si>
    <t>G.4.1.6</t>
  </si>
  <si>
    <t xml:space="preserve">(c) Loan size: </t>
  </si>
  <si>
    <t>G.4.1.7</t>
  </si>
  <si>
    <t>link to Glossary HG.1.15</t>
  </si>
  <si>
    <t>G.4.1.8</t>
  </si>
  <si>
    <t>(d) Interest rate risk - cover pool:</t>
  </si>
  <si>
    <t>G.4.1.9</t>
  </si>
  <si>
    <t>(d) Currency risk - cover pool:</t>
  </si>
  <si>
    <t>G.4.1.10</t>
  </si>
  <si>
    <t>G.4.1.11</t>
  </si>
  <si>
    <t>(d) Currency risk - covered bond:</t>
  </si>
  <si>
    <t>G.4.1.12</t>
  </si>
  <si>
    <t>G.4.1.13</t>
  </si>
  <si>
    <t>215 LTV Residential Mortgage</t>
  </si>
  <si>
    <t>G.4.1.14</t>
  </si>
  <si>
    <t>230 Derivatives and Swaps</t>
  </si>
  <si>
    <t>G.4.1.15</t>
  </si>
  <si>
    <t>(d) Hedging Strategy</t>
  </si>
  <si>
    <t>G.4.1.16</t>
  </si>
  <si>
    <t>G.4.1.17</t>
  </si>
  <si>
    <t>(e) Maturity Structure - covered bond:</t>
  </si>
  <si>
    <t>G.4.1.18</t>
  </si>
  <si>
    <t>(e) Overview maturity extension triggers:</t>
  </si>
  <si>
    <t>link to Glossary HG 1.7</t>
  </si>
  <si>
    <t>G.4.1.19</t>
  </si>
  <si>
    <t>G.4.1.20</t>
  </si>
  <si>
    <t>OG.4.1.1</t>
  </si>
  <si>
    <t>OG.4.1.2</t>
  </si>
  <si>
    <t>OG.4.1.3</t>
  </si>
  <si>
    <t>5. References to Capital Requirements Regulation (CRR) 129(1)</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</si>
  <si>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</si>
  <si>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</si>
  <si>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</si>
  <si>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</si>
  <si>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</si>
  <si>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</si>
  <si>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</si>
  <si>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</si>
  <si>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</si>
  <si>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</si>
  <si>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6. Other relevant information</t>
  </si>
  <si>
    <t>1. Optional information e.g. Rating triggers</t>
  </si>
  <si>
    <t>OG.6.1.1</t>
  </si>
  <si>
    <t>OG.6.1.2</t>
  </si>
  <si>
    <t>OG.6.1.3</t>
  </si>
  <si>
    <t xml:space="preserve">Cash Manager </t>
  </si>
  <si>
    <t>OG.6.1.4</t>
  </si>
  <si>
    <t>Account Bank</t>
  </si>
  <si>
    <t>OG.6.1.5</t>
  </si>
  <si>
    <t>Stand-by Account Bank</t>
  </si>
  <si>
    <t>OG.6.1.6</t>
  </si>
  <si>
    <t>OG.6.1.7</t>
  </si>
  <si>
    <t xml:space="preserve">Interest Rate Swap Provider </t>
  </si>
  <si>
    <t>OG.6.1.8</t>
  </si>
  <si>
    <t xml:space="preserve">Covered Bond Swap Provider </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</si>
  <si>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</si>
  <si>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</si>
  <si>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</si>
  <si>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</si>
  <si>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</si>
  <si>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</si>
  <si>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</si>
  <si>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</si>
  <si>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</si>
  <si>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</si>
  <si>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</si>
  <si>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</si>
  <si>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</si>
  <si>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</si>
  <si>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</si>
  <si>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</si>
  <si>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</si>
  <si>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</si>
  <si>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</si>
  <si>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</si>
  <si>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</si>
  <si>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</si>
  <si>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</si>
  <si>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</si>
  <si>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</si>
  <si>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</si>
  <si>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</si>
  <si>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</si>
  <si>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</si>
  <si>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</si>
  <si>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</si>
  <si>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</si>
  <si>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</si>
  <si>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</si>
  <si>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</si>
  <si>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</si>
  <si>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</si>
  <si>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</si>
  <si>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</si>
  <si>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</si>
  <si>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</si>
  <si>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</si>
  <si>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</si>
  <si>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</si>
  <si>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</si>
  <si>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</si>
  <si>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</si>
  <si>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</si>
  <si>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</si>
  <si>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</si>
  <si>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</si>
  <si>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</si>
  <si>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</si>
  <si>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</si>
  <si>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</si>
  <si>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</si>
  <si>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</si>
  <si>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</si>
  <si>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</si>
  <si>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</si>
  <si>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</si>
  <si>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</si>
  <si>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2. General Information</t>
  </si>
  <si>
    <t>Residential Loans</t>
  </si>
  <si>
    <t>Commercial Loans</t>
  </si>
  <si>
    <t>Total Mortgages</t>
  </si>
  <si>
    <t>M.7.2.1</t>
  </si>
  <si>
    <t>Number of mortgage loans</t>
  </si>
  <si>
    <t>OM.7.2.1</t>
  </si>
  <si>
    <t>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</si>
  <si>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</si>
  <si>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</si>
  <si>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</si>
  <si>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</si>
  <si>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</si>
  <si>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</si>
  <si>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</si>
  <si>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</si>
  <si>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</si>
  <si>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</si>
  <si>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</si>
  <si>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</si>
  <si>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</si>
  <si>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</si>
  <si>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</si>
  <si>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</si>
  <si>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</si>
  <si>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</si>
  <si>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</si>
  <si>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</si>
  <si>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</si>
  <si>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</si>
  <si>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</si>
  <si>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</si>
  <si>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</si>
  <si>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</si>
  <si>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</si>
  <si>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</si>
  <si>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</si>
  <si>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</si>
  <si>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</si>
  <si>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</si>
  <si>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</si>
  <si>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</si>
  <si>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</si>
  <si>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</si>
  <si>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</si>
  <si>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</si>
  <si>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</si>
  <si>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</si>
  <si>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</si>
  <si>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</si>
  <si>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</si>
  <si>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</si>
  <si>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</si>
  <si>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</si>
  <si>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</si>
  <si>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</si>
  <si>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</si>
  <si>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</si>
  <si>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</si>
  <si>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</si>
  <si>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</si>
  <si>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</si>
  <si>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</si>
  <si>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</si>
  <si>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</si>
  <si>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</si>
  <si>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</si>
  <si>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</si>
  <si>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</si>
  <si>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</si>
  <si>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</si>
  <si>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</si>
  <si>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</si>
  <si>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</si>
  <si>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</si>
  <si>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</si>
  <si>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</si>
  <si>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</si>
  <si>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</si>
  <si>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</si>
  <si>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</si>
  <si>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</si>
  <si>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</si>
  <si>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</si>
  <si>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</si>
  <si>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</si>
  <si>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</si>
  <si>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</si>
  <si>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</si>
  <si>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</si>
  <si>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</si>
  <si>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</si>
  <si>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</si>
  <si>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</si>
  <si>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</si>
  <si>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</si>
  <si>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</si>
  <si>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</si>
  <si>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</si>
  <si>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</si>
  <si>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</si>
  <si>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</si>
  <si>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</si>
  <si>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</si>
  <si>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</si>
  <si>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</si>
  <si>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</si>
  <si>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</si>
  <si>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</si>
  <si>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</si>
  <si>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</si>
  <si>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Antwerpen</t>
  </si>
  <si>
    <t>M.7.5.2</t>
  </si>
  <si>
    <t>Vlaams-Brabant</t>
  </si>
  <si>
    <t>M.7.5.3</t>
  </si>
  <si>
    <t>Oost-Vlaanderen</t>
  </si>
  <si>
    <t>M.7.5.4</t>
  </si>
  <si>
    <t>Brussels</t>
  </si>
  <si>
    <t>M.7.5.5</t>
  </si>
  <si>
    <t>West-Vlaanderen</t>
  </si>
  <si>
    <t>M.7.5.6</t>
  </si>
  <si>
    <t>Limburg</t>
  </si>
  <si>
    <t>M.7.5.7</t>
  </si>
  <si>
    <t>Liège</t>
  </si>
  <si>
    <t>M.7.5.8</t>
  </si>
  <si>
    <t>Hainaut</t>
  </si>
  <si>
    <t>M.7.5.9</t>
  </si>
  <si>
    <t>Brabant Wallon</t>
  </si>
  <si>
    <t>M.7.5.10</t>
  </si>
  <si>
    <t>Namur</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</si>
  <si>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</si>
  <si>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</si>
  <si>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</si>
  <si>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</si>
  <si>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</si>
  <si>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</si>
  <si>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</si>
  <si>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</si>
  <si>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</si>
  <si>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</si>
  <si>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</si>
  <si>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</si>
  <si>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</si>
  <si>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</si>
  <si>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</si>
  <si>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</si>
  <si>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</si>
  <si>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</si>
  <si>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</si>
  <si>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</si>
  <si>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</si>
  <si>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</si>
  <si>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</si>
  <si>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</si>
  <si>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</si>
  <si>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</si>
  <si>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</si>
  <si>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</si>
  <si>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</si>
  <si>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</si>
  <si>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</si>
  <si>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</si>
  <si>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</si>
  <si>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</si>
  <si>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</si>
  <si>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</si>
  <si>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</si>
  <si>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</si>
  <si>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</si>
  <si>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</si>
  <si>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</si>
  <si>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</si>
  <si>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</si>
  <si>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</si>
  <si>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</si>
  <si>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</si>
  <si>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</si>
  <si>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</si>
  <si>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</si>
  <si>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</si>
  <si>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</si>
  <si>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</si>
  <si>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</si>
  <si>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</si>
  <si>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</si>
  <si>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</si>
  <si>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</si>
  <si>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</si>
  <si>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</si>
  <si>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</si>
  <si>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</si>
  <si>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</si>
  <si>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</si>
  <si>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</si>
  <si>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</si>
  <si>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</si>
  <si>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</si>
  <si>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</si>
  <si>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</si>
  <si>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</si>
  <si>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</si>
  <si>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&lt;=100K</t>
  </si>
  <si>
    <t>M.7A.10.3</t>
  </si>
  <si>
    <t>&gt;100K and &lt;=200K</t>
  </si>
  <si>
    <t>M.7A.10.4</t>
  </si>
  <si>
    <t>&gt;200K and &lt;=300K</t>
  </si>
  <si>
    <t>M.7A.10.5</t>
  </si>
  <si>
    <t>&gt;300K and &lt;=400K</t>
  </si>
  <si>
    <t>M.7A.10.6</t>
  </si>
  <si>
    <t>&gt;400K</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</si>
  <si>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</si>
  <si>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</si>
  <si>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</si>
  <si>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</si>
  <si>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</si>
  <si>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</si>
  <si>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</si>
  <si>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</si>
  <si>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</si>
  <si>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</si>
  <si>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</si>
  <si>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</si>
  <si>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</si>
  <si>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</si>
  <si>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</si>
  <si>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</si>
  <si>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</si>
  <si>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</si>
  <si>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</si>
  <si>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</si>
  <si>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</si>
  <si>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</si>
  <si>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</si>
  <si>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</si>
  <si>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</si>
  <si>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</si>
  <si>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</si>
  <si>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</si>
  <si>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</si>
  <si>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</si>
  <si>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</si>
  <si>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</si>
  <si>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</si>
  <si>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</si>
  <si>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</si>
  <si>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</si>
  <si>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</si>
  <si>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</si>
  <si>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</si>
  <si>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</si>
  <si>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</si>
  <si>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</si>
  <si>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</si>
  <si>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</si>
  <si>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</si>
  <si>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</si>
  <si>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</si>
  <si>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</si>
  <si>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</si>
  <si>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</si>
  <si>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</si>
  <si>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</si>
  <si>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</si>
  <si>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</si>
  <si>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</si>
  <si>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</si>
  <si>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</si>
  <si>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</si>
  <si>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</si>
  <si>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</si>
  <si>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</si>
  <si>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</si>
  <si>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</si>
  <si>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</si>
  <si>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</si>
  <si>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</si>
  <si>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</si>
  <si>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</si>
  <si>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</si>
  <si>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</si>
  <si>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</si>
  <si>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</si>
  <si>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</si>
  <si>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</si>
  <si>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</si>
  <si>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</si>
  <si>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</si>
  <si>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</si>
  <si>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Owner-occupied</t>
  </si>
  <si>
    <t>M.7A.13.2</t>
  </si>
  <si>
    <t>Second home/Holiday houses</t>
  </si>
  <si>
    <t>M.7A.13.3</t>
  </si>
  <si>
    <t>Buy-to-let/Non-owner occupied</t>
  </si>
  <si>
    <t>M.7A.13.4</t>
  </si>
  <si>
    <t>Subsidised housing</t>
  </si>
  <si>
    <t>M.7A.13.5</t>
  </si>
  <si>
    <t>Agricultural</t>
  </si>
  <si>
    <t>M.7A.13.6</t>
  </si>
  <si>
    <t>Other/No data</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</si>
  <si>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</si>
  <si>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</si>
  <si>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</si>
  <si>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</si>
  <si>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</si>
  <si>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</si>
  <si>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</si>
  <si>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</si>
  <si>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</si>
  <si>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</si>
  <si>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</si>
  <si>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</si>
  <si>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</si>
  <si>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</si>
  <si>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</si>
  <si>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</si>
  <si>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</si>
  <si>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</si>
  <si>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</si>
  <si>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</si>
  <si>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</si>
  <si>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</si>
  <si>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</si>
  <si>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</si>
  <si>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</si>
  <si>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</si>
  <si>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B1. Harmonised Transparency Template - Mortgage Assets</t>
  </si>
  <si>
    <t>1.  Additional information on the programme</t>
  </si>
  <si>
    <t>2.  Additional information on the swaps</t>
  </si>
  <si>
    <t>3.  Additional information on the asset distribution</t>
  </si>
  <si>
    <t>Transaction Counterparties</t>
  </si>
  <si>
    <t>Name</t>
  </si>
  <si>
    <t>Legal Entity Identifier (LEI)*</t>
  </si>
  <si>
    <t>E.1.1.1</t>
  </si>
  <si>
    <t>Sponsor (if applicable)</t>
  </si>
  <si>
    <t>E.1.1.2</t>
  </si>
  <si>
    <t xml:space="preserve">Servicer </t>
  </si>
  <si>
    <t>BNP Paribas Fortis</t>
  </si>
  <si>
    <t>KGCEPHLVVKVRZYO1T647</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</si>
  <si>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</si>
  <si>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</si>
  <si>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</si>
  <si>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</si>
  <si>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</si>
  <si>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</si>
  <si>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</si>
  <si>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</si>
  <si>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</si>
  <si>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</si>
  <si>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</si>
  <si>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</si>
  <si>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</si>
  <si>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</si>
  <si>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</si>
  <si>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</si>
  <si>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Stichting BNPP Fortis Pfandbriefe Representative</t>
  </si>
  <si>
    <t>E.1.1.11</t>
  </si>
  <si>
    <t>Cover Pool Monitor</t>
  </si>
  <si>
    <t>David De Schacht &amp; Jurgen De Raedemaeker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</si>
  <si>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</si>
  <si>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</si>
  <si>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</si>
  <si>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</si>
  <si>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</si>
  <si>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</si>
  <si>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</si>
  <si>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</si>
  <si>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</si>
  <si>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</si>
  <si>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</si>
  <si>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</si>
  <si>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</si>
  <si>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</si>
  <si>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</si>
  <si>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</si>
  <si>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</si>
  <si>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</si>
  <si>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</si>
  <si>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</si>
  <si>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</si>
  <si>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</si>
  <si>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</si>
  <si>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</si>
  <si>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</si>
  <si>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</si>
  <si>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</si>
  <si>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</si>
  <si>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</si>
  <si>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</si>
  <si>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</si>
  <si>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</si>
  <si>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</si>
  <si>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</si>
  <si>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</si>
  <si>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</si>
  <si>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</si>
  <si>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</si>
  <si>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</si>
  <si>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</si>
  <si>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</si>
  <si>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</si>
  <si>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</si>
  <si>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</si>
  <si>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</si>
  <si>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</si>
  <si>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</si>
  <si>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</si>
  <si>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</si>
  <si>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</si>
  <si>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</si>
  <si>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</si>
  <si>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</si>
  <si>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</si>
  <si>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OE.3.1.1</t>
  </si>
  <si>
    <t>OE.3.1.2</t>
  </si>
  <si>
    <t>OE.3.1.3</t>
  </si>
  <si>
    <t>OE.3.1.4</t>
  </si>
  <si>
    <t>2. Arrears</t>
  </si>
  <si>
    <t>% Public Sector Assets</t>
  </si>
  <si>
    <t>% Shipping Loans</t>
  </si>
  <si>
    <t>% Total Loans</t>
  </si>
  <si>
    <t>E.3.2.1</t>
  </si>
  <si>
    <t>E.3.2.2</t>
  </si>
  <si>
    <t>30-&lt;60 days</t>
  </si>
  <si>
    <t>E.3.2.3</t>
  </si>
  <si>
    <t>60-&lt;90 days</t>
  </si>
  <si>
    <t>E.3.2.4</t>
  </si>
  <si>
    <t>90-&lt;180 days</t>
  </si>
  <si>
    <t>E.3.2.5</t>
  </si>
  <si>
    <t>&gt;= 180 days</t>
  </si>
  <si>
    <t>OE.3.2.1</t>
  </si>
  <si>
    <t>OE.3.2.2</t>
  </si>
  <si>
    <t>OE.3.2.3</t>
  </si>
  <si>
    <t>OE.3.2.4</t>
  </si>
  <si>
    <t>Head of ALM Treasury</t>
  </si>
  <si>
    <t>GOOSSE Philippe</t>
  </si>
  <si>
    <t>+ 32 2 565 22 62</t>
  </si>
  <si>
    <t>philippe.goosse@bnpparibasfortis.com</t>
  </si>
  <si>
    <t>Asset Based Funding</t>
  </si>
  <si>
    <t>VERVAEKE Johan</t>
  </si>
  <si>
    <t>+32 2 565 66 74</t>
  </si>
  <si>
    <t>johan.vervaeke@bnpparibasfortis.com</t>
  </si>
  <si>
    <t>Asset Based Solutions  (cover pool and management)</t>
  </si>
  <si>
    <t>MEESTER Oscar</t>
  </si>
  <si>
    <t>+ 32 2 565 32 91</t>
  </si>
  <si>
    <t>oscar.meester@bnpparibasfortis.com</t>
  </si>
  <si>
    <t>Website</t>
  </si>
  <si>
    <t>https://www.bnpparibasfortis.com/</t>
  </si>
  <si>
    <t>Remark</t>
  </si>
  <si>
    <t xml:space="preserve">The investor report is provided in pdf and excel-format. </t>
  </si>
  <si>
    <t xml:space="preserve">The excel-format has been provided for information purposes only and in case </t>
  </si>
  <si>
    <t>of contradiction between the pdf and excel-format, the pdf-format will prevail.</t>
  </si>
  <si>
    <t>EUR 10 Billion Mortgage Pandbrieven Programme</t>
  </si>
  <si>
    <t>Reporting Date</t>
  </si>
  <si>
    <t>Contact Details:</t>
  </si>
  <si>
    <t>Series</t>
  </si>
  <si>
    <t>ISIN</t>
  </si>
  <si>
    <t>Amount</t>
  </si>
  <si>
    <t>Issue Date</t>
  </si>
  <si>
    <t>Maturity Date</t>
  </si>
  <si>
    <t>Currency</t>
  </si>
  <si>
    <t>Coupon Type</t>
  </si>
  <si>
    <t>Coupon</t>
  </si>
  <si>
    <t>Day Count</t>
  </si>
  <si>
    <t>Next Interest Payment Date</t>
  </si>
  <si>
    <t>Remaining Average Life *</t>
  </si>
  <si>
    <t>BD@150169</t>
  </si>
  <si>
    <t>BE0002586643</t>
  </si>
  <si>
    <t>Fixed</t>
  </si>
  <si>
    <t>NACT</t>
  </si>
  <si>
    <t>22/03/2025</t>
  </si>
  <si>
    <t>BD@153515</t>
  </si>
  <si>
    <t>BE0002614924</t>
  </si>
  <si>
    <t>04/10/2025</t>
  </si>
  <si>
    <t>BD@258179</t>
  </si>
  <si>
    <t>BE0002974559</t>
  </si>
  <si>
    <t>30/10/2025</t>
  </si>
  <si>
    <t>Extended Maturity Date</t>
  </si>
  <si>
    <t>22/03/2029</t>
  </si>
  <si>
    <t>04/10/2026</t>
  </si>
  <si>
    <t>30/10/2029</t>
  </si>
  <si>
    <t>Covered Bond Emmission</t>
  </si>
  <si>
    <t>Outstanding Series</t>
  </si>
  <si>
    <t>Totals</t>
  </si>
  <si>
    <t>Total Outstanding (in EUR):</t>
  </si>
  <si>
    <t>Current Weighted Average Fixed Coupon:</t>
  </si>
  <si>
    <t>Weighted Average Remaining Average Life*</t>
  </si>
  <si>
    <t>* At Reporting Date until Maturity Date</t>
  </si>
  <si>
    <t>Rating Agency</t>
  </si>
  <si>
    <t>Long Term Rating</t>
  </si>
  <si>
    <t>Outlook</t>
  </si>
  <si>
    <t>Short Term Rating</t>
  </si>
  <si>
    <t>Fitch</t>
  </si>
  <si>
    <t>AA-</t>
  </si>
  <si>
    <t>stable</t>
  </si>
  <si>
    <t>F1+</t>
  </si>
  <si>
    <t>Moody's</t>
  </si>
  <si>
    <t>A2</t>
  </si>
  <si>
    <t>P-1</t>
  </si>
  <si>
    <t>Standard and Poor's</t>
  </si>
  <si>
    <t>A+</t>
  </si>
  <si>
    <t>A-1</t>
  </si>
  <si>
    <t>NR</t>
  </si>
  <si>
    <t>Aaa</t>
  </si>
  <si>
    <t>AAA</t>
  </si>
  <si>
    <t>Ratings</t>
  </si>
  <si>
    <t>1. BNP Paribas Fortis Bank Senior Unsecured Ratings</t>
  </si>
  <si>
    <t>2. BNP Parisbas Fortis Mortgage Pandbrieven Ratings</t>
  </si>
  <si>
    <t>Outstanding Mortgage Pandbrieven</t>
  </si>
  <si>
    <t>(I)</t>
  </si>
  <si>
    <t>Nominal Balance Residential Mortgage Loans</t>
  </si>
  <si>
    <t>(II)</t>
  </si>
  <si>
    <t>Nominal Balance Public Finance Exposures</t>
  </si>
  <si>
    <t>(III)</t>
  </si>
  <si>
    <t>Nominal Balance Financial Institution Exposures</t>
  </si>
  <si>
    <t>(IV)</t>
  </si>
  <si>
    <t>Nominal OC Level [(II)+(III)+(IV)]/(I)-1</t>
  </si>
  <si>
    <t>Value of the Residential Loans (as defined in Royal Decree Art 6 Paraf 1)</t>
  </si>
  <si>
    <t>(V)</t>
  </si>
  <si>
    <t>Ratio Value of Resid. Mortgage Loans / Mortgage Pandbrieven Issued (V) / (I)</t>
  </si>
  <si>
    <t>Limit</t>
  </si>
  <si>
    <t>&gt; &gt; &gt; Cover Test Royal Decree Art 5 Paraf 1</t>
  </si>
  <si>
    <t>Passed</t>
  </si>
  <si>
    <t>85%</t>
  </si>
  <si>
    <t>Value of Public Finance Exposures (definition Royal Decree)</t>
  </si>
  <si>
    <t>(VI)</t>
  </si>
  <si>
    <t>Value of Financial Institution Exposures (definition Royal Decree)</t>
  </si>
  <si>
    <t>(VII)</t>
  </si>
  <si>
    <t>Principal Used for covering Interest in the 'Interest and Principal Coverage Test'</t>
  </si>
  <si>
    <t>(VIIBis)</t>
  </si>
  <si>
    <t>Ratio Value All Cover Assets / Mortgage Pandbrieven Issued [V+VI+VII+VIIBis]/I</t>
  </si>
  <si>
    <t>&gt; &gt; &gt; Cover Test Royal Decree Art 5 Paraf 2</t>
  </si>
  <si>
    <t>105%</t>
  </si>
  <si>
    <t>Interest Proceeds Cover Assets</t>
  </si>
  <si>
    <t>(VIII)</t>
  </si>
  <si>
    <t>Total Interest Proceeds Residential Mortgage Loans</t>
  </si>
  <si>
    <t>Total Interest Proceeds Public Finance Exposures</t>
  </si>
  <si>
    <t>Total Interest Proceeds  Financial Institution Exposures</t>
  </si>
  <si>
    <t>Impact Derivatives</t>
  </si>
  <si>
    <t>Principal Proceeds Cover Assets</t>
  </si>
  <si>
    <t>(IX)</t>
  </si>
  <si>
    <t>Total Principal Proceeds Public Finance Exposures</t>
  </si>
  <si>
    <t>Total Principal Proceeds Financial Institution Exposures</t>
  </si>
  <si>
    <t>Interest Requirement Covered Bonds</t>
  </si>
  <si>
    <t>(X)</t>
  </si>
  <si>
    <t>Costs, Fees and expenses Covered Bonds</t>
  </si>
  <si>
    <t>(XI)</t>
  </si>
  <si>
    <t>Principal Requirement Covered Bonds</t>
  </si>
  <si>
    <t>(XII)</t>
  </si>
  <si>
    <t>Total Surplus (+) / Deficit (-)  (VIII)+(IX)-(X)-(XI)-(XII)</t>
  </si>
  <si>
    <t>&gt; &gt; &gt; Cover Test Royal Decree Art 5 paraf 3</t>
  </si>
  <si>
    <t>Cumulative Cash Inflow Next 180 Days</t>
  </si>
  <si>
    <t>(XIII)</t>
  </si>
  <si>
    <t>Cumulative Cash Outflow Next 180 Days</t>
  </si>
  <si>
    <t>(XIV)</t>
  </si>
  <si>
    <t>Liquidity Surplus (+) / Deficit (-) (XIII)+(XIV)</t>
  </si>
  <si>
    <t>&gt; &gt; &gt; Liquidity Test Royal Decree Art 7 paraf 1</t>
  </si>
  <si>
    <t>MtM Liquid Bonds</t>
  </si>
  <si>
    <t>(XV)</t>
  </si>
  <si>
    <t>Interest Payable on Mortgage Pandbrieven next 3 months</t>
  </si>
  <si>
    <t>(XVI)</t>
  </si>
  <si>
    <t>Excess Coverage Interest Mortgage Pandbrieven by Liquid Bonds (XV)-(XVI)</t>
  </si>
  <si>
    <t>(XVII)</t>
  </si>
  <si>
    <t>Test Summary</t>
  </si>
  <si>
    <t>(all amounts in EUR unless stated otherwise)</t>
  </si>
  <si>
    <t>1. Outstanding Mortgage Pandbrieven and Cover Assets</t>
  </si>
  <si>
    <t>2. Residential Mortgage Loans Cover Test</t>
  </si>
  <si>
    <t>3. Total Asset Cover Test</t>
  </si>
  <si>
    <t>4. Interest and Principal Coverage Test</t>
  </si>
  <si>
    <t>5. Liquidity Tests</t>
  </si>
  <si>
    <t>Outstanding Balance of Residential Mortgage Loans at the Cut-off Date</t>
  </si>
  <si>
    <t>Principal Redemptions between Cut-off Date and Maturity</t>
  </si>
  <si>
    <t>Interest Payments between Cut-off Date and Maturity Date</t>
  </si>
  <si>
    <t>Number of loans</t>
  </si>
  <si>
    <t>Average Outstanding Balance per borrower</t>
  </si>
  <si>
    <t>Average Outstanding Balance per loan</t>
  </si>
  <si>
    <t>Weighted average Current Loan to Current Value</t>
  </si>
  <si>
    <t>Weighted average Current Loan to Original Value</t>
  </si>
  <si>
    <t>Weighted average seasoning (in Years)</t>
  </si>
  <si>
    <t>Weighted average remaining maturity (in years, at 0% CPR)</t>
  </si>
  <si>
    <t>Weighted average initial maturity (in years, at 0% CPR)</t>
  </si>
  <si>
    <t>Percentage of Fixed Rate Loans</t>
  </si>
  <si>
    <t>Percentage of Variable Rate Loans</t>
  </si>
  <si>
    <t>Weighted average interest rate</t>
  </si>
  <si>
    <t>Weighted average interest rate Fixed Rate Loans</t>
  </si>
  <si>
    <t>Weighted average interest rate Variable Rate Loans</t>
  </si>
  <si>
    <t>Weighted Remaining average life (in years, at 0% CPR)</t>
  </si>
  <si>
    <t>Weighted Remaining average life to interest reset (in years, at 0% CPR)</t>
  </si>
  <si>
    <t>% Construction Loans</t>
  </si>
  <si>
    <t>Registered Cash Proceeds under the Residential Mortgage Loans</t>
  </si>
  <si>
    <t>Position</t>
  </si>
  <si>
    <t>BE0000337460</t>
  </si>
  <si>
    <t>BE0000345547</t>
  </si>
  <si>
    <t>BE0000349580</t>
  </si>
  <si>
    <t>BE0000352618</t>
  </si>
  <si>
    <t>Kingdom of Belgium</t>
  </si>
  <si>
    <t>BGB 1 22/06/2026</t>
  </si>
  <si>
    <t>BGB 0.8 22/06/2028</t>
  </si>
  <si>
    <t>BGB 0.1 22/06/2030</t>
  </si>
  <si>
    <t>BGB 0 22/10/2031</t>
  </si>
  <si>
    <t>Nominal Amount</t>
  </si>
  <si>
    <t>F</t>
  </si>
  <si>
    <t>Standar &amp; Poor's Rating</t>
  </si>
  <si>
    <t>AA</t>
  </si>
  <si>
    <t>Fitch Rating</t>
  </si>
  <si>
    <t>Moody's Rating</t>
  </si>
  <si>
    <t>Aa3</t>
  </si>
  <si>
    <t>Cover Pool Summary</t>
  </si>
  <si>
    <t>(All Amounts are in Euro)</t>
  </si>
  <si>
    <t>Portfolio Cut-off Date</t>
  </si>
  <si>
    <t>1. Residential Mortgage Loans</t>
  </si>
  <si>
    <t>See Stratification Tables Mortgages for more details</t>
  </si>
  <si>
    <t>2. Registered Cash</t>
  </si>
  <si>
    <t>3. Public Sector Exposure (Liquid Bond Positions)</t>
  </si>
  <si>
    <t>4. Derivatives</t>
  </si>
  <si>
    <t>None</t>
  </si>
  <si>
    <t>5. Prepayments Last Calendar Month</t>
  </si>
  <si>
    <t>In EUR</t>
  </si>
  <si>
    <t>In %</t>
  </si>
  <si>
    <t>In number of loans</t>
  </si>
  <si>
    <t>In Years</t>
  </si>
  <si>
    <t>&lt;=1</t>
  </si>
  <si>
    <t>&gt;1 and &lt;=2</t>
  </si>
  <si>
    <t>&gt;2 and &lt;=3</t>
  </si>
  <si>
    <t>&gt;3 and &lt;=4</t>
  </si>
  <si>
    <t>&gt;4 and &lt;=5</t>
  </si>
  <si>
    <t>&gt;5 and &lt;=6</t>
  </si>
  <si>
    <t>&gt;6 and &lt;=7</t>
  </si>
  <si>
    <t>&gt;7 and &lt;=8</t>
  </si>
  <si>
    <t>&gt;8 and &lt;=9</t>
  </si>
  <si>
    <t>&gt;9 and &lt;=10</t>
  </si>
  <si>
    <t>&gt;10 and &lt;=11</t>
  </si>
  <si>
    <t>&gt;11 and &lt;=12</t>
  </si>
  <si>
    <t>&gt;12 and &lt;=13</t>
  </si>
  <si>
    <t>&gt;13 and &lt;=14</t>
  </si>
  <si>
    <t>&gt;14 and &lt;=15</t>
  </si>
  <si>
    <t>&gt;15 and &lt;=16</t>
  </si>
  <si>
    <t>&gt;16 and &lt;=17</t>
  </si>
  <si>
    <t>&gt;17 and &lt;=18</t>
  </si>
  <si>
    <t>&gt;18 and &lt;=19</t>
  </si>
  <si>
    <t>&gt;19 and &lt;=20</t>
  </si>
  <si>
    <t>&gt;20 and &lt;=21</t>
  </si>
  <si>
    <t>&gt;21 and &lt;=22</t>
  </si>
  <si>
    <t>&gt;22 and &lt;=23</t>
  </si>
  <si>
    <t>&gt;24 and &lt;=25</t>
  </si>
  <si>
    <t>&lt;0</t>
  </si>
  <si>
    <t>&gt;23 and &lt;=24</t>
  </si>
  <si>
    <t>&gt;25 and &lt;=26</t>
  </si>
  <si>
    <t>&gt;26 and &lt;=27</t>
  </si>
  <si>
    <t>&gt;27 and &lt;=28</t>
  </si>
  <si>
    <t>&gt;28 and &lt;=29</t>
  </si>
  <si>
    <t>&gt;29 and &lt;=30</t>
  </si>
  <si>
    <t>&gt;30 and &lt;=31</t>
  </si>
  <si>
    <t>&gt;39 and &lt;=40</t>
  </si>
  <si>
    <t>Year</t>
  </si>
  <si>
    <t>In EUR * 1000</t>
  </si>
  <si>
    <t>In number of Borrowers</t>
  </si>
  <si>
    <t>&lt;=100</t>
  </si>
  <si>
    <t>&gt;100 and &lt;=200</t>
  </si>
  <si>
    <t>&gt;200 and &lt;=300</t>
  </si>
  <si>
    <t>&gt;300 and &lt;=400</t>
  </si>
  <si>
    <t>&gt;400</t>
  </si>
  <si>
    <t>0 - 0.5%</t>
  </si>
  <si>
    <t>0.5 - 1%</t>
  </si>
  <si>
    <t>1 - 1.5%</t>
  </si>
  <si>
    <t>1.5 - 2%</t>
  </si>
  <si>
    <t>2 - 2.5%</t>
  </si>
  <si>
    <t>2.5 - 3%</t>
  </si>
  <si>
    <t>3 - 3.5%</t>
  </si>
  <si>
    <t>3.5 - 4%</t>
  </si>
  <si>
    <t>4 - 4.5%</t>
  </si>
  <si>
    <t>4.5 - 5%</t>
  </si>
  <si>
    <t>5 - 5.5%</t>
  </si>
  <si>
    <t>5.5 - 6%</t>
  </si>
  <si>
    <t>6 - 6.5%</t>
  </si>
  <si>
    <t>6.5 - 7%</t>
  </si>
  <si>
    <t>7.5 - 8%</t>
  </si>
  <si>
    <t>7 - 7.5%</t>
  </si>
  <si>
    <t>Variable</t>
  </si>
  <si>
    <t>Variable With Cap</t>
  </si>
  <si>
    <t>2024</t>
  </si>
  <si>
    <t>2025</t>
  </si>
  <si>
    <t>2026</t>
  </si>
  <si>
    <t>2027</t>
  </si>
  <si>
    <t>2028</t>
  </si>
  <si>
    <t>2029</t>
  </si>
  <si>
    <t>2030</t>
  </si>
  <si>
    <t>2031</t>
  </si>
  <si>
    <t>2032</t>
  </si>
  <si>
    <t>2033</t>
  </si>
  <si>
    <t>2034</t>
  </si>
  <si>
    <t>2035</t>
  </si>
  <si>
    <t>2036</t>
  </si>
  <si>
    <t>2037</t>
  </si>
  <si>
    <t>2038</t>
  </si>
  <si>
    <t>Fixed To Maturity</t>
  </si>
  <si>
    <t>Monthly</t>
  </si>
  <si>
    <t>Annuity</t>
  </si>
  <si>
    <t>Interest only</t>
  </si>
  <si>
    <t>Linear</t>
  </si>
  <si>
    <t>0-10%</t>
  </si>
  <si>
    <t>11-20%</t>
  </si>
  <si>
    <t>21-30%</t>
  </si>
  <si>
    <t>31-40%</t>
  </si>
  <si>
    <t>41-50%</t>
  </si>
  <si>
    <t>51-60%</t>
  </si>
  <si>
    <t>61-70%</t>
  </si>
  <si>
    <t>71-80%</t>
  </si>
  <si>
    <t>81-90%</t>
  </si>
  <si>
    <t>91-100%</t>
  </si>
  <si>
    <t>101-110%</t>
  </si>
  <si>
    <t>111-120%</t>
  </si>
  <si>
    <t>&gt;120%</t>
  </si>
  <si>
    <t>1-20%</t>
  </si>
  <si>
    <t>21-40%</t>
  </si>
  <si>
    <t>41-60%</t>
  </si>
  <si>
    <t>61-80%</t>
  </si>
  <si>
    <t>81-100%</t>
  </si>
  <si>
    <t>101-120%</t>
  </si>
  <si>
    <t>121-140%</t>
  </si>
  <si>
    <t>141-160%</t>
  </si>
  <si>
    <t>161-180%</t>
  </si>
  <si>
    <t>181-200%</t>
  </si>
  <si>
    <t>201-300%</t>
  </si>
  <si>
    <t>301-400%</t>
  </si>
  <si>
    <t>401-500%</t>
  </si>
  <si>
    <t>&gt;500%</t>
  </si>
  <si>
    <t>&gt;=0 and &lt;=1</t>
  </si>
  <si>
    <t>In number of Properties</t>
  </si>
  <si>
    <t>Phase 1</t>
  </si>
  <si>
    <t>Phase 2</t>
  </si>
  <si>
    <t>Straticifation Tables</t>
  </si>
  <si>
    <t>1. Geographic distribution</t>
  </si>
  <si>
    <t>2. Seasoning</t>
  </si>
  <si>
    <t>3. Remaining term to maturity</t>
  </si>
  <si>
    <t>4. Original term to maturity</t>
  </si>
  <si>
    <t>5. Origination Year</t>
  </si>
  <si>
    <t>6. Outstanding Loan Balance by Borrower</t>
  </si>
  <si>
    <t>7. Interest Rate</t>
  </si>
  <si>
    <t>8. Interest Rate Type</t>
  </si>
  <si>
    <t>9. Next Reset Date</t>
  </si>
  <si>
    <t>10. Interest Payment Frequency</t>
  </si>
  <si>
    <t>11. Repayment Type</t>
  </si>
  <si>
    <t>12. Current Loan to Current Value (LTV)</t>
  </si>
  <si>
    <t xml:space="preserve">13. Current Loan to Original Value (LTOV) </t>
  </si>
  <si>
    <t>14. Loan to Mortgage Inscription Ratio (LTM)</t>
  </si>
  <si>
    <t>15. Distribution of Average Life to Final Maturity (at 0% CPR)</t>
  </si>
  <si>
    <t>16. Distribution of Average Life To Interest Reset Date (at 0% CPR)</t>
  </si>
  <si>
    <t>17. Occupation Type (Based on Indexed Property Value)</t>
  </si>
  <si>
    <t>18. IFRS9 Norms</t>
  </si>
  <si>
    <t>Performing</t>
  </si>
  <si>
    <t>0 - 30 Days</t>
  </si>
  <si>
    <t>30 - 60 Days</t>
  </si>
  <si>
    <t>60 - 90 Days</t>
  </si>
  <si>
    <t>&gt; 90 Days</t>
  </si>
  <si>
    <t>Cover Pool Performance</t>
  </si>
  <si>
    <t xml:space="preserve">1. Delinquencies (at cut-off date)
</t>
  </si>
  <si>
    <t>Cutt-off</t>
  </si>
  <si>
    <t>Maturity</t>
  </si>
  <si>
    <t>Month</t>
  </si>
  <si>
    <t>Days</t>
  </si>
  <si>
    <t>Covered bonds</t>
  </si>
  <si>
    <t>CPR 0%</t>
  </si>
  <si>
    <t>CPR 2%</t>
  </si>
  <si>
    <t>CPR 5%</t>
  </si>
  <si>
    <t>CPR 10%</t>
  </si>
  <si>
    <t>Amortisation</t>
  </si>
  <si>
    <t>TIME</t>
  </si>
  <si>
    <t>LIABILITIES</t>
  </si>
  <si>
    <t>COVER LOAN ASSETS</t>
  </si>
  <si>
    <t>1-&lt;30 days</t>
  </si>
  <si>
    <t>Weighted Average Maturity (years)**</t>
  </si>
  <si>
    <t>where applicable - paying agent</t>
  </si>
  <si>
    <t>** Weighted Average Maturity = Remaining Term to Maturity</t>
  </si>
  <si>
    <t>* Legal Entity Identifier (LEI) finder: http://www.lei-lookup.com/#!search</t>
  </si>
  <si>
    <t>ND4</t>
  </si>
  <si>
    <t>Confidential</t>
  </si>
  <si>
    <t>ND3</t>
  </si>
  <si>
    <t>Not available at the present time</t>
  </si>
  <si>
    <t>1. Additional information on the programme</t>
  </si>
  <si>
    <t>ND2</t>
  </si>
  <si>
    <t>Not relevant for the issuer and/or CB programme at the present time</t>
  </si>
  <si>
    <t>CONTENT OF TAB E</t>
  </si>
  <si>
    <t xml:space="preserve">Not applicable for the jurisdiction </t>
  </si>
  <si>
    <t>Value</t>
  </si>
  <si>
    <t xml:space="preserve"> Reason for No Data in Worksheet E. </t>
  </si>
  <si>
    <t>HTT 2024</t>
  </si>
  <si>
    <t>E. Harmonised Transparency Template - Optional ECB - ECAIs Data Disclosure</t>
  </si>
  <si>
    <t>This addendum is optional</t>
  </si>
  <si>
    <t>If you have any questions about this policy, the collection and use of your personal information or other privacy-specific concerns please contact us by clicking on Contact Us .</t>
  </si>
  <si>
    <t>7. CONTACT</t>
  </si>
  <si>
    <t>Any changes we may make to our privacy policy in the future will be posted on this page.</t>
  </si>
  <si>
    <t>6. CHANGES TO OUR PRIVACY POLICY</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</si>
  <si>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</si>
  <si>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</si>
  <si>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5. YOUR RIGHTS</t>
  </si>
  <si>
    <t>Where we have given you a password which enables you to access certain parts of the Site, you are responsible for keeping this password confidential. We ask you not to share your password with anyone.</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</si>
  <si>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</si>
  <si>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</si>
  <si>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4. SECURITY</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</si>
  <si>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</si>
  <si>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</si>
  <si>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for direct marketing purposes (unless you object to such processing in accordance with paragraph 2 above).</t>
  </si>
  <si>
    <t>· in the case of any legitimate interest; and</t>
  </si>
  <si>
    <t>· if we are under a duty to disclose or share your personal information in order to comply with any legal obligation, or in order to enforce or apply our Terms of Use and other agreements;</t>
  </si>
  <si>
    <t>You agree that your personal information may be communicated to third parties:</t>
  </si>
  <si>
    <t>3. TRANSFER AND STORAGE OF PERSONAL INFORMATION</t>
  </si>
  <si>
    <t>If you do not want us to use your information in this way, or to pass your details on to third parties for marketing purposes, you can refuse consent to such processing by ticking the relevant box situated on the form on which we collect your information.</t>
  </si>
  <si>
    <t>· to notify you about changes to our service.</t>
  </si>
  <si>
    <t>· to provide you with information, products or services that you request from us or which we feel may interest you; and</t>
  </si>
  <si>
    <t>· to ensure that content from the Site is presented in the most effective manner for your computer;</t>
  </si>
  <si>
    <t>We may collect and process your personal information for the following purposes:</t>
  </si>
  <si>
    <t>2. INFORMATION USE</t>
  </si>
  <si>
    <t>This information may include personal information (such as your name or title) and we will only process such personal information for the purposes set out in paragraph 2 below in accordance with the Belgian DPL</t>
  </si>
  <si>
    <t>· details of your visits to the Site and the resources that you access.</t>
  </si>
  <si>
    <t>· if you contact us, we may keep a record of that correspondence; and</t>
  </si>
  <si>
    <t>· information that you provide by completing any form on our website (www.coveredbondlabel.com) (the "Site"). This includes information provided at the time of registering to use the Site, subscribing to our service, posting material or requesting further services;</t>
  </si>
  <si>
    <t>We may collect and process the following information about you:</t>
  </si>
  <si>
    <t>1. INFORMATION COLLECTION AND PROCESSING</t>
  </si>
  <si>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</si>
  <si>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</si>
  <si>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</si>
  <si>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t>SECTION E. CBFL PRIVACY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</si>
  <si>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</si>
  <si>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5. CHANGES TO THE POLICY</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</si>
  <si>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</si>
  <si>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</si>
  <si>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</si>
  <si>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4. DOWNLOADING AND USE OF INFORMATION FROM OUR SITE</t>
  </si>
  <si>
    <t>· any other action we deem to be appropriate;</t>
  </si>
  <si>
    <t>· disclosure of information to law enforcement authorities as requested by law or as we reasonably feel is necessary; or</t>
  </si>
  <si>
    <t>· legal proceedings against you for reimbursement of all costs on an indemnity basis (including, but not limited to, reasonable administrative and legal costs) resulting from the breach;</t>
  </si>
  <si>
    <t>· immediate, temporary or permanent removal of any Information uploaded by you to the Site;</t>
  </si>
  <si>
    <t>· immediate, temporary or permanent withdrawal of your right to use the Site;</t>
  </si>
  <si>
    <t>Failure to comply with the Policy will constitute a material breach of our Terms of Use upon which you are permitted to use the Site, and may result in us taking any of the following actions:</t>
  </si>
  <si>
    <t>We will determine, at our sole discretion, whether your use of the Site has caused a breach of the Policy. When a breach of the Policy has occurred, we may take such action as we deem reasonable.</t>
  </si>
  <si>
    <t>3. SUSPENSION AND TERMINATION</t>
  </si>
  <si>
    <t>· be provided in breach of any legal duty owed to any person, such as a contractual duty or a duty of confidence;</t>
  </si>
  <si>
    <t>· be likely to deceive any person; or</t>
  </si>
  <si>
    <t>· infringe any copyright, database right, trade mark or other proprietary right of any other person;</t>
  </si>
  <si>
    <t>Information must not:</t>
  </si>
  <si>
    <t>· comply with applicable law in Belgium and in any country from which it is posted.</t>
  </si>
  <si>
    <t>·  be accurate; and</t>
  </si>
  <si>
    <t>Information must:</t>
  </si>
  <si>
    <t>These content standards apply to any and all information (the "Information") which you contribute to the Site.</t>
  </si>
  <si>
    <t>2. CONTENT STANDARDS</t>
  </si>
  <si>
    <t>· any equipment or network or software owned or used by any third party.</t>
  </si>
  <si>
    <t>· any software used in the provision of the Site; or</t>
  </si>
  <si>
    <t>· any equipment or network on which the Site is stored;</t>
  </si>
  <si>
    <t>· any part of the Site;</t>
  </si>
  <si>
    <t>· not to access without authority, interfere with, damage or disrupt:</t>
  </si>
  <si>
    <t>· not to reproduce, duplicate, copy or re-sell any part of the Site in contravention of the provisions of our Terms of Use; and</t>
  </si>
  <si>
    <t>You also agree:</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</si>
  <si>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</si>
  <si>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 to transmit, or procure the sending of, any unsolicited or unauthorised advertising or promotional material or any other form of similar solicitation (spam); or</t>
  </si>
  <si>
    <t>· in any way that is unlawful or fraudulent, or has any unlawful or fraudulent purpose or effect;</t>
  </si>
  <si>
    <t>· in any way which breaches or contravenes our content standards (see para 2 below);</t>
  </si>
  <si>
    <t>· in any way that breaches any applicable local, national or international law or regulation;</t>
  </si>
  <si>
    <t>You may use the Site for lawful purposes only. You may not use the Site:</t>
  </si>
  <si>
    <t>1. PROHIBITED USES</t>
  </si>
  <si>
    <t>Your use of the Site means that you accept, and agree to abide by, all the terms of the Policy, which supplement our Terms of Use.</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</si>
  <si>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</si>
  <si>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SECTION D. CBFL ACCEPTABLE USE POLICY</t>
  </si>
  <si>
    <t>We shall inform you if any of our contact details change by posting a notice on the Site.</t>
  </si>
  <si>
    <t>Details of how to contact us are available by clicking on Contact Us.</t>
  </si>
  <si>
    <t>9. CONTACTS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</si>
  <si>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</si>
  <si>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8. VARIATIONS</t>
  </si>
  <si>
    <t>These T&amp;Cs and any dispute or claim arising out of or in connection with them or their subject matter or formation (including non-contractual disputes or claims) shall be governed by and construed in accordance with the laws of Belgium.</t>
  </si>
  <si>
    <t>The courts of Brussels, Belgium shall have exclusive jurisdiction over any claim arising from, or related to, a visit to the Site or these T&amp;Cs.</t>
  </si>
  <si>
    <t>7. JURISDICTION AND APPLICABLE LAW</t>
  </si>
  <si>
    <t>We reserve the right to prohibit any activities of any nature or description that, in our sole discretion, might tend to damage or injure our commercial reputation or goodwill or the reputations or goodwill of any of the providers or subscribers to this Site.</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</si>
  <si>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</si>
  <si>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</si>
  <si>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</si>
  <si>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</si>
  <si>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6. VIRUSES, HACKING, OTHER OFFENCES</t>
  </si>
  <si>
    <t>We process information about you in accordance with our Privacy Policy. By using the Site, you consent to such processing and you warrant that all information provided by you is accurate.</t>
  </si>
  <si>
    <t>5. INFORMATION ABOUT YOU AND VISITS TO OUR SITE</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</si>
  <si>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</si>
  <si>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 all conditions, warranties and other terms which might otherwise be implied by any applicable law or regulation; and</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</si>
  <si>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</si>
  <si>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4. OUR LIABILITY</t>
  </si>
  <si>
    <t>We aim to update the Site on a regular basis, and may change the content at any time. If the need arises, we reserve the right to suspend access to the Site, or close it indefinitely.</t>
  </si>
  <si>
    <t>3. SITE CHANGES</t>
  </si>
  <si>
    <t>You must not use any part of the materials on the Site for commercial purposes without our consent.</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</si>
  <si>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</si>
  <si>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2. INTELLECTUAL PROPERTY</t>
  </si>
  <si>
    <t>You are responsible for making all arrangements necessary for you to have access to the Site. You are also responsible for ensuring that all persons who access the Site through your internet connection are aware of these T&amp;Cs and that they comply with them.</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</si>
  <si>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</si>
  <si>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</si>
  <si>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From time to time, we may restrict access to the Site (either partially or in its entirety).</t>
  </si>
  <si>
    <t>Access to the Site is permitted on a temporary basis, and we reserve the right to withdraw or amend the service we provide on the Site without notice. We shall not be liable if for any reason the Site is unavailable at any time or for any period of time.</t>
  </si>
  <si>
    <t>1. SITE ACCESS</t>
  </si>
  <si>
    <t>SECTION C. GENERAL T&amp;Cs</t>
  </si>
  <si>
    <t>An Issuer may download its own profile from our Site in any of the ways expressly permitted by the Site, but Issuers may not download the profiles of any other Issuers or attempt to download profiles from the Site by any other means.</t>
  </si>
  <si>
    <t>6. DOWNLOADING OF ISSUER PROFILES FROM OUR SITE</t>
  </si>
  <si>
    <t>If we need to contact you in relation to your use of the Site, we may contact you by email, telephone or post. The most recent details you have given us will be used. You must promptly inform us of any change in your contact details.</t>
  </si>
  <si>
    <t>We reserve the right to alter or cancel User Details and revoke access to the site at any time.</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</si>
  <si>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</si>
  <si>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Issuers are required to register with us in order to use the Site by completing the followingRegistration Form.</t>
  </si>
  <si>
    <t>5. SECURITY</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</si>
  <si>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</si>
  <si>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 xml:space="preserve"> You must not establish a link from any website that is not owned by you.</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</si>
  <si>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</si>
  <si>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4. LINKING TO OUR SITE</t>
  </si>
  <si>
    <t>We have the right to remove any information or posting you make on the Site if, in our opinion, such information does not comply with the content standards set out in our Acceptable Use Policy, or for any other reason.</t>
  </si>
  <si>
    <t>We shall not be responsible, or liable to any third party, for the content or accuracy of any Product Information posted by you or any other user of the Site.</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</si>
  <si>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</si>
  <si>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</si>
  <si>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</si>
  <si>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3. UPLOADING INFORMATION TO OUR SITE</t>
  </si>
  <si>
    <t>www.coveredbondlabel.com/pdf/Covered_Bond_Label_Convention_2015.pdf</t>
  </si>
  <si>
    <t>By uploading and/or validating Product Information on our Site, the Issuer warrants and represents that the Product complies with the relevant criteria established by the Label Convention as detailed at </t>
  </si>
  <si>
    <t>2. PRODUCTS</t>
  </si>
  <si>
    <t>The Issuer shall not make any statement that its receipt of a Covered Bond Label constitutes a recommendation by us to buy, sell or hold any Product, or that it reflects our views on the suitability of any Product for a particular Investor.</t>
  </si>
  <si>
    <t>We accept no liability in relation to any lack of availability of the Site or any omission of, or any display of incorrect, Product Information on the Site for any reason whatsoever including negligence.</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</si>
  <si>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</si>
  <si>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</si>
  <si>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</si>
  <si>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1. DIRECTORY SERVICES AND LABEL</t>
  </si>
  <si>
    <t>SECTION B. ISSUER T&amp;Cs</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</si>
  <si>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</si>
  <si>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</si>
  <si>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</si>
  <si>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</si>
  <si>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3. LINKS FROM AND TO OUR SITE</t>
  </si>
  <si>
    <t>The use of material printed or downloaded from our Site must be in accordance with our Acceptable Use Policy.</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</si>
  <si>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</si>
  <si>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2. USE OF MATERIALS</t>
  </si>
  <si>
    <t>From time to time we may make changes to the Site that we feel are appropriate (see Section C, para 3 below).</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</si>
  <si>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</si>
  <si>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</si>
  <si>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</si>
  <si>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</si>
  <si>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</si>
  <si>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</si>
  <si>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1. DIRECTORY SERVICES</t>
  </si>
  <si>
    <t>SECTION A. INVESTOR T&amp;Cs</t>
  </si>
  <si>
    <t>If any provision of these T&amp;Cs shall be deemed unlawful, void or for any reason unenforceable, then that provision shall be deemed severable from these terms and shall not affect the validity and enforceability of any remaining provisions.</t>
  </si>
  <si>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</si>
  <si>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</si>
  <si>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</si>
  <si>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</si>
  <si>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</si>
  <si>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TERMS OF USE</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</si>
  <si>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</si>
  <si>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</si>
  <si>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</si>
  <si>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 xml:space="preserve">Disclaimer - Important notices </t>
  </si>
  <si>
    <t>Worksheet G1. Crisis M Payment Holidays</t>
  </si>
  <si>
    <t>Tab 1: Harmonised Transparency Template</t>
  </si>
  <si>
    <t>Worksheet F1: Sustainable M data</t>
  </si>
  <si>
    <t>Worksheet E: Optional ECB-ECAIs data</t>
  </si>
  <si>
    <t>Worksheet D &amp; Onwards (If Any): National Transparency Template</t>
  </si>
  <si>
    <t>Covered Bond Label Disclaimer</t>
  </si>
  <si>
    <t>Worksheet C: HTT Harmonised Glossary</t>
  </si>
  <si>
    <t>Worksheet B3: HTT Shipping Assets</t>
  </si>
  <si>
    <t>Worksheet B2: HTT Public Sector Assets</t>
  </si>
  <si>
    <t>Worksheet B1: HTT Mortgage Assets</t>
  </si>
  <si>
    <t>Worksheet A: HTT General</t>
  </si>
  <si>
    <t>Index</t>
  </si>
  <si>
    <t>2024  Version</t>
  </si>
  <si>
    <t>Harmonised Transparency Template</t>
  </si>
  <si>
    <t>Paying Agent</t>
  </si>
  <si>
    <t>Interest Covereage Test (passe/failed)</t>
  </si>
  <si>
    <t>NPV Test (passed/failed)</t>
  </si>
  <si>
    <t>(g) Percentage of loans in default:</t>
  </si>
  <si>
    <t>(f)  Levels of OC:</t>
  </si>
  <si>
    <t>(e) Maturity Structure - cover assets:</t>
  </si>
  <si>
    <t>(d) Market Risk:</t>
  </si>
  <si>
    <t>(d) Credit Risk:</t>
  </si>
  <si>
    <t>(d) Liquidity Risk - primary assets cover pool:</t>
  </si>
  <si>
    <t>(d) Interest rate risk - covered bond:</t>
  </si>
  <si>
    <t xml:space="preserve">(c) Valuation Method: </t>
  </si>
  <si>
    <t>(c) Type of cover assets:</t>
  </si>
  <si>
    <t xml:space="preserve">(c) Geographical distribution: </t>
  </si>
  <si>
    <t xml:space="preserve">(a)  Value of outstanding covered bonds: </t>
  </si>
  <si>
    <t xml:space="preserve">(a) Value of the cover pool total assets: </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</si>
  <si>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</si>
  <si>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</si>
  <si>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4. Compliance Art 14 CBD Check table</t>
  </si>
  <si>
    <t>If yes, please provide frurther details</t>
  </si>
  <si>
    <r>
      <t xml:space="preserve">Is sustainability based on </t>
    </r>
    <r>
      <rPr>
        <b/>
        <sz val="11"/>
        <rFont val="Calibri"/>
        <family val="2"/>
        <scheme val="minor"/>
      </rPr>
      <t>other criteria</t>
    </r>
    <r>
      <rPr>
        <sz val="11"/>
        <rFont val="Calibri"/>
        <family val="2"/>
        <scheme val="minor"/>
      </rPr>
      <t>?</t>
    </r>
  </si>
  <si>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</si>
  <si>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</si>
  <si>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 xml:space="preserve">Bond list </t>
  </si>
  <si>
    <t xml:space="preserve">12. Bond List </t>
  </si>
  <si>
    <t xml:space="preserve">11. Liquid Assets </t>
  </si>
  <si>
    <t>OG.3.10.2</t>
  </si>
  <si>
    <t>6. Cover Assets - Currency</t>
  </si>
  <si>
    <t>o/w 1.5-2 y</t>
  </si>
  <si>
    <t>o/w 0.5-1 y</t>
  </si>
  <si>
    <t xml:space="preserve">% Total Initial Maturity </t>
  </si>
  <si>
    <t xml:space="preserve">Initial Maturity  </t>
  </si>
  <si>
    <t>OG.3.4.10</t>
  </si>
  <si>
    <t>Weighted Average Life (in years)</t>
  </si>
  <si>
    <t xml:space="preserve">Expected Upon Prepayments </t>
  </si>
  <si>
    <t xml:space="preserve">Contractual </t>
  </si>
  <si>
    <t>3. Cover Pool Composition</t>
  </si>
  <si>
    <t xml:space="preserve">2. Over-collateralisation (OC) </t>
  </si>
  <si>
    <t>OG.3.1.4</t>
  </si>
  <si>
    <t>Total Cover Assets</t>
  </si>
  <si>
    <t>OG.2.1.6</t>
  </si>
  <si>
    <t>CBD Compliance</t>
  </si>
  <si>
    <t>Basel Compliance, subject to national jursdiction (Y/N)</t>
  </si>
  <si>
    <t>2. Regulatory Summary</t>
  </si>
  <si>
    <t>OG.1.1.8</t>
  </si>
  <si>
    <t>OG.1.1.7</t>
  </si>
  <si>
    <t>OG.1.1.6</t>
  </si>
  <si>
    <t>Optional information e.g. Parent name</t>
  </si>
  <si>
    <t>OG.1.1.3</t>
  </si>
  <si>
    <t>Optional information e.g. Contact names</t>
  </si>
  <si>
    <t>4. Compliance Art 14 CBD Check Table</t>
  </si>
  <si>
    <t>`</t>
  </si>
  <si>
    <t xml:space="preserve">A. Harmonised Transparency Template - General Information </t>
  </si>
  <si>
    <t>M.7A.20.48</t>
  </si>
  <si>
    <t>M.7A.20.47</t>
  </si>
  <si>
    <t>M.7A.20.46</t>
  </si>
  <si>
    <t>M.7A.20.45</t>
  </si>
  <si>
    <t>M.7A.20.44</t>
  </si>
  <si>
    <t>M.7A.20.43</t>
  </si>
  <si>
    <t>M.7A.20.42</t>
  </si>
  <si>
    <t>M.7A.20.41</t>
  </si>
  <si>
    <t>M.7A.20.40</t>
  </si>
  <si>
    <t>M.7A.20.39</t>
  </si>
  <si>
    <t>M.7A.20.38</t>
  </si>
  <si>
    <t>M.7A.20.37</t>
  </si>
  <si>
    <t>M.7A.20.36</t>
  </si>
  <si>
    <t>M.7A.20.35</t>
  </si>
  <si>
    <t>M.7A.20.34</t>
  </si>
  <si>
    <t>M.7A.20.33</t>
  </si>
  <si>
    <t>M.7A.20.32</t>
  </si>
  <si>
    <t>M.7A.20.31</t>
  </si>
  <si>
    <t>M.7A.20.30</t>
  </si>
  <si>
    <t>M.7A.20.29</t>
  </si>
  <si>
    <t>M.7A.20.28</t>
  </si>
  <si>
    <t>M.7A.20.27</t>
  </si>
  <si>
    <t>M.7A.20.26</t>
  </si>
  <si>
    <t>M.7A.20.25</t>
  </si>
  <si>
    <t>M.7A.20.24</t>
  </si>
  <si>
    <t>M.7A.20.23</t>
  </si>
  <si>
    <t>M.7A.20.22</t>
  </si>
  <si>
    <t>M.7A.20.21</t>
  </si>
  <si>
    <t>M.7A.20.20</t>
  </si>
  <si>
    <t>M.7A.20.19</t>
  </si>
  <si>
    <t>M.7A.20.18</t>
  </si>
  <si>
    <t>M.7A.20.17</t>
  </si>
  <si>
    <t>M.7A.20.16</t>
  </si>
  <si>
    <t>M.7A.20.15</t>
  </si>
  <si>
    <t>M.7A.20.14</t>
  </si>
  <si>
    <t>M.7A.20.13</t>
  </si>
  <si>
    <t>M.7A.20.12</t>
  </si>
  <si>
    <t>M.7A.20.11</t>
  </si>
  <si>
    <t>Weighted Average</t>
  </si>
  <si>
    <t>M.7A.20.10</t>
  </si>
  <si>
    <t>M.7A.20.9</t>
  </si>
  <si>
    <t>no data</t>
  </si>
  <si>
    <t>M.7A.20.8</t>
  </si>
  <si>
    <t>other</t>
  </si>
  <si>
    <t>M.7A.20.7</t>
  </si>
  <si>
    <t>Land Only</t>
  </si>
  <si>
    <t>M.7A.20.6</t>
  </si>
  <si>
    <t>Multifamily House</t>
  </si>
  <si>
    <t>M.7A.20.5</t>
  </si>
  <si>
    <t>Terraced House</t>
  </si>
  <si>
    <t>M.7A.20.4</t>
  </si>
  <si>
    <t>Bungalow</t>
  </si>
  <si>
    <t>M.7A.20.3</t>
  </si>
  <si>
    <t>Flat or Apartment</t>
  </si>
  <si>
    <t>M.7A.20.2</t>
  </si>
  <si>
    <t>House, detached or semi-detached</t>
  </si>
  <si>
    <t>M.7A.20.1</t>
  </si>
  <si>
    <t>kg CO2/m2 (per year)</t>
  </si>
  <si>
    <t>Ton CO2 (per year) (LTV adjusted)</t>
  </si>
  <si>
    <t>Ton CO2 (per year)</t>
  </si>
  <si>
    <r>
      <t xml:space="preserve">20. CO2 emission - by dwelling type </t>
    </r>
    <r>
      <rPr>
        <b/>
        <i/>
        <sz val="10"/>
        <rFont val="Calibri"/>
        <family val="2"/>
        <scheme val="minor"/>
      </rPr>
      <t>- as per national availability</t>
    </r>
  </si>
  <si>
    <t>M.7A.19.6</t>
  </si>
  <si>
    <t>M.7A.19.5</t>
  </si>
  <si>
    <t>M.7A.19.4</t>
  </si>
  <si>
    <t>M.7A.19.3</t>
  </si>
  <si>
    <t>Existing property</t>
  </si>
  <si>
    <t>M.7A.19.2</t>
  </si>
  <si>
    <t>New Property</t>
  </si>
  <si>
    <t>M.7A.19.1</t>
  </si>
  <si>
    <t>% No. of Dwellings</t>
  </si>
  <si>
    <t>Number of dwellings</t>
  </si>
  <si>
    <t>19. New Residential Property - optional</t>
  </si>
  <si>
    <t>OM.7A.18.1</t>
  </si>
  <si>
    <t>M.7A.18.8</t>
  </si>
  <si>
    <t>M.7A.18.7</t>
  </si>
  <si>
    <t>M.7A.18.6</t>
  </si>
  <si>
    <t>M.7A.18.5</t>
  </si>
  <si>
    <t>M.7A.18.4</t>
  </si>
  <si>
    <t>M.7A.18.3</t>
  </si>
  <si>
    <t>M.7A.18.2</t>
  </si>
  <si>
    <t>M.7A.18.1</t>
  </si>
  <si>
    <t>18. Dwelling type - optional</t>
  </si>
  <si>
    <t>OM.7A.17.10</t>
  </si>
  <si>
    <t>OM.7A.17.9</t>
  </si>
  <si>
    <t>OM.7A.17.8</t>
  </si>
  <si>
    <t>OM.7A.17.7</t>
  </si>
  <si>
    <t>OM.7A.17.6</t>
  </si>
  <si>
    <t>OM.7A.17.5</t>
  </si>
  <si>
    <t>OM.7A.17.4</t>
  </si>
  <si>
    <t>OM.7A.17.3</t>
  </si>
  <si>
    <t>OM.7A.17.2</t>
  </si>
  <si>
    <t>OM.7A.17.1</t>
  </si>
  <si>
    <t>M.7A.17.14</t>
  </si>
  <si>
    <t>M.7A.17.13</t>
  </si>
  <si>
    <t>2021 and onwards</t>
  </si>
  <si>
    <t>M.7A.17.12</t>
  </si>
  <si>
    <t>2016 - 2020</t>
  </si>
  <si>
    <t>M.7A.17.11</t>
  </si>
  <si>
    <t>2011 - 2015</t>
  </si>
  <si>
    <t>M.7A.17.10</t>
  </si>
  <si>
    <t>2006 - 2010</t>
  </si>
  <si>
    <t>M.7A.17.9</t>
  </si>
  <si>
    <t>2001 - 2005</t>
  </si>
  <si>
    <t>M.7A.17.8</t>
  </si>
  <si>
    <t>1991 - 2000</t>
  </si>
  <si>
    <t>M.7A.17.7</t>
  </si>
  <si>
    <t>1981 - 1990</t>
  </si>
  <si>
    <t>M.7A.17.6</t>
  </si>
  <si>
    <t>1971 - 1980</t>
  </si>
  <si>
    <t>M.7A.17.5</t>
  </si>
  <si>
    <t>1961 - 1970</t>
  </si>
  <si>
    <t>M.7A.17.4</t>
  </si>
  <si>
    <t>1946 - 1960</t>
  </si>
  <si>
    <t>M.7A.17.3</t>
  </si>
  <si>
    <t>1919 - 1945</t>
  </si>
  <si>
    <t>M.7A.17.2</t>
  </si>
  <si>
    <t>older than 1919</t>
  </si>
  <si>
    <t>M.7A.17.1</t>
  </si>
  <si>
    <t>17. Property Age Structure - optional</t>
  </si>
  <si>
    <t>OM.7A.16.3</t>
  </si>
  <si>
    <t>OM.7A.16.2</t>
  </si>
  <si>
    <t>OM.7A.16.1</t>
  </si>
  <si>
    <t>M.7A.16.19</t>
  </si>
  <si>
    <t>M.7A.16.18</t>
  </si>
  <si>
    <t>M.7A.16.17</t>
  </si>
  <si>
    <t>M.7A.16.16</t>
  </si>
  <si>
    <t>M.7A.16.15</t>
  </si>
  <si>
    <t>M.7A.16.14</t>
  </si>
  <si>
    <t>M.7A.16.13</t>
  </si>
  <si>
    <t>M.7A.16.12</t>
  </si>
  <si>
    <t>M.7A.16.11</t>
  </si>
  <si>
    <t>M.7A.16.10</t>
  </si>
  <si>
    <t>M.7A.16.9</t>
  </si>
  <si>
    <t>M.7A.16.8</t>
  </si>
  <si>
    <t>M.7A.16.7</t>
  </si>
  <si>
    <t>M.7A.16.6</t>
  </si>
  <si>
    <t>M.7A.16.5</t>
  </si>
  <si>
    <t>M.7A.16.4</t>
  </si>
  <si>
    <t>M.7A.16.3</t>
  </si>
  <si>
    <t>M.7A.16.2</t>
  </si>
  <si>
    <t>M.7A.16.1</t>
  </si>
  <si>
    <t>16. Average energy use intensity (kWh/m2 per year) - optional</t>
  </si>
  <si>
    <t>OM.7A.15.3</t>
  </si>
  <si>
    <t>OM.7A.15.2</t>
  </si>
  <si>
    <t>OM.7A.15.1</t>
  </si>
  <si>
    <t>M.7A.15.19</t>
  </si>
  <si>
    <t>M.7A.15.18</t>
  </si>
  <si>
    <t>M.7A.15.17</t>
  </si>
  <si>
    <t>M.7A.15.16</t>
  </si>
  <si>
    <t>M.7A.15.15</t>
  </si>
  <si>
    <t>M.7A.15.14</t>
  </si>
  <si>
    <t>M.7A.15.13</t>
  </si>
  <si>
    <t>M.7A.15.12</t>
  </si>
  <si>
    <t>M.7A.15.11</t>
  </si>
  <si>
    <t>M.7A.15.10</t>
  </si>
  <si>
    <t>M.7A.15.9</t>
  </si>
  <si>
    <t>M.7A.15.8</t>
  </si>
  <si>
    <t>M.7A.15.7</t>
  </si>
  <si>
    <t>M.7A.15.6</t>
  </si>
  <si>
    <t>M.7A.15.5</t>
  </si>
  <si>
    <t>M.7A.15.4</t>
  </si>
  <si>
    <t>M.7A.15.3</t>
  </si>
  <si>
    <t>M.7A.15.2</t>
  </si>
  <si>
    <t>M.7A.15.1</t>
  </si>
  <si>
    <t>15. EPC  Information of the financed RRE - optional</t>
  </si>
  <si>
    <t>Owner occupied</t>
  </si>
  <si>
    <t>% NPLs</t>
  </si>
  <si>
    <t>&gt; 60 months</t>
  </si>
  <si>
    <t>&gt; 36 - ≤ 60 months</t>
  </si>
  <si>
    <t>&gt; 24 - ≤ 36 months</t>
  </si>
  <si>
    <t>&gt;  12 - ≤ 24 months</t>
  </si>
  <si>
    <t>M.7.5.50</t>
  </si>
  <si>
    <t>M.7.5.49</t>
  </si>
  <si>
    <t>M.7.5.48</t>
  </si>
  <si>
    <t>M.7.5.47</t>
  </si>
  <si>
    <t>M.7.5.46</t>
  </si>
  <si>
    <t>M.7.5.45</t>
  </si>
  <si>
    <t>M.7.5.44</t>
  </si>
  <si>
    <t>M.7.5.43</t>
  </si>
  <si>
    <t>M.7.5.42</t>
  </si>
  <si>
    <t>M.7.5.41</t>
  </si>
  <si>
    <t>M.7.5.40</t>
  </si>
  <si>
    <t>M.7.5.39</t>
  </si>
  <si>
    <t>M.7.5.38</t>
  </si>
  <si>
    <t>M.7.5.37</t>
  </si>
  <si>
    <t>M.7.5.36</t>
  </si>
  <si>
    <t>M.7.5.35</t>
  </si>
  <si>
    <t>M.7.5.34</t>
  </si>
  <si>
    <t>M.7.5.33</t>
  </si>
  <si>
    <t>M.7.5.32</t>
  </si>
  <si>
    <t>5. Breakdown by regions of main country of origin</t>
  </si>
  <si>
    <t>Czechia</t>
  </si>
  <si>
    <t>Optional information eg, Number of borrowers</t>
  </si>
  <si>
    <t>OM.7.1.11</t>
  </si>
  <si>
    <t>OHG.4.5</t>
  </si>
  <si>
    <t>OHG.4.4</t>
  </si>
  <si>
    <t>OHG.4.3</t>
  </si>
  <si>
    <t>OHG.4.2</t>
  </si>
  <si>
    <t>OHG.4.1</t>
  </si>
  <si>
    <t>Other definitions deemed relevant</t>
  </si>
  <si>
    <t>HG.4.1</t>
  </si>
  <si>
    <t>Definition</t>
  </si>
  <si>
    <t>4. Glossary - Extra national and/or Issuer Items</t>
  </si>
  <si>
    <t>OHG.3.3</t>
  </si>
  <si>
    <t>OHG.3.2</t>
  </si>
  <si>
    <t>Confidential Information</t>
  </si>
  <si>
    <t>OHG.3.1</t>
  </si>
  <si>
    <t>HG.3.3</t>
  </si>
  <si>
    <t>HG.3.2</t>
  </si>
  <si>
    <t>HG.3.1</t>
  </si>
  <si>
    <t>3. Reason for No Data</t>
  </si>
  <si>
    <t>OHG.2.12</t>
  </si>
  <si>
    <t>OHG.2.11</t>
  </si>
  <si>
    <t>OHG.2.10</t>
  </si>
  <si>
    <t>OHG.2.9</t>
  </si>
  <si>
    <t>OHG.2.8</t>
  </si>
  <si>
    <t>OHG.2.7</t>
  </si>
  <si>
    <t>OHG.2.6</t>
  </si>
  <si>
    <t>OHG.2.5</t>
  </si>
  <si>
    <t>OHG.2.4</t>
  </si>
  <si>
    <t>OHG.2.3</t>
  </si>
  <si>
    <t>OHG.2.2</t>
  </si>
  <si>
    <t>Indication of proxy usage for ESG-related data (indicator, methodology, timing, share of proxy usage for single indicators etc.)</t>
  </si>
  <si>
    <t>OHG.2.1</t>
  </si>
  <si>
    <t xml:space="preserve">New Property and Existing Property </t>
  </si>
  <si>
    <t>HG.2.3</t>
  </si>
  <si>
    <t>Subsidised Housing  (definitions of affordable, social housing)</t>
  </si>
  <si>
    <t>HG.2.2</t>
  </si>
  <si>
    <t xml:space="preserve">Sustainability - strategy pursued in the cover pool </t>
  </si>
  <si>
    <t>HG.2.1</t>
  </si>
  <si>
    <t>2. Glossary - ESG items (optional)</t>
  </si>
  <si>
    <t>OHG.1.7</t>
  </si>
  <si>
    <t>OHG.1.6</t>
  </si>
  <si>
    <t>OHG.1.5</t>
  </si>
  <si>
    <t>OHG.1.4</t>
  </si>
  <si>
    <t>OHG.1.3</t>
  </si>
  <si>
    <t>OHG.1.2</t>
  </si>
  <si>
    <t xml:space="preserve"> The current interest is used ; no parrallel shift of the interest rate curve is asssumed.</t>
  </si>
  <si>
    <t>NPV assumptions (when stated)</t>
  </si>
  <si>
    <t>OHG.1.1</t>
  </si>
  <si>
    <t>Sale price of the properties is compared to the a statistical pricing model for Belgium.When the sale price is higher than the top range of the model outcome, an expert valuation is done.</t>
  </si>
  <si>
    <t>Valuation Method</t>
  </si>
  <si>
    <t>HG.1.15</t>
  </si>
  <si>
    <t>Loans that are more than 90 days past due.</t>
  </si>
  <si>
    <t>Non-performing loans</t>
  </si>
  <si>
    <t>HG.1.14</t>
  </si>
  <si>
    <t xml:space="preserve">Interest rate risk is monitored using NPV tests described by the regulator (NBB). Hedging is currently done with overcollateral. There remains the possibility to use swaps, as described in the Belgian covered bond legislation. No currency risk is expected as both assets and liaibilities are in euro. </t>
  </si>
  <si>
    <t>Hedging Strategy (please explain how you address interest rate and currency risk)</t>
  </si>
  <si>
    <t>HG.1.13</t>
  </si>
  <si>
    <t>We filled in ND2 because the features of M.7A.13 refer to the underlying property and, because Belgium has general mortgages, it can not be applied to individual loans as all properties cover for all loans.</t>
  </si>
  <si>
    <t>Explain how mortgage types are defined whether for residential housing, multi-family housing, commercial real estate, etc. Same for shipping where relecvant</t>
  </si>
  <si>
    <t>HG.1.12</t>
  </si>
  <si>
    <t>Indexation is done on a yearly basis</t>
  </si>
  <si>
    <t>LTVs: Frequency and time of last valuation</t>
  </si>
  <si>
    <t>HG.1.11</t>
  </si>
  <si>
    <t>Yearly updates of the property values are done using a national index calculated by the national institute of statistics in Belgium (StatBel).</t>
  </si>
  <si>
    <t>LTVs: Applied property/shipping valuation techniques, including whether use of index, Automated Valuation Model (AVM) or on-site audits</t>
  </si>
  <si>
    <t>HG.1.10</t>
  </si>
  <si>
    <t>Property values are those used in the loan underwriting procedure</t>
  </si>
  <si>
    <t>LTVs: Calculation of property/shipping value</t>
  </si>
  <si>
    <t>HG.1.9</t>
  </si>
  <si>
    <t>As Belgium has general mortgages, we calculate LTV as the total borrower outstanding over the total borrower property value, resp. not indexed (M.7A.11) and indexed (M.7A.12)</t>
  </si>
  <si>
    <t>LTVs: Definition</t>
  </si>
  <si>
    <t>HG.1.8</t>
  </si>
  <si>
    <t>Belgian allows for "Failure to pay" and "Default"</t>
  </si>
  <si>
    <t>Maturity Extention Triggers</t>
  </si>
  <si>
    <t>HG.1.7</t>
  </si>
  <si>
    <t>At the moment, only soft bullet has been issued. We only take into account the Maturity Date, not the Extended Maturity Date</t>
  </si>
  <si>
    <t xml:space="preserve">Maturity Buckets of Covered Bonds [i.e. how is the contractual and/or expected maturity defined? What maturity structure (hard bullet, soft bullet, conditional pass through)? Under what conditions/circumstances? Etc.] </t>
  </si>
  <si>
    <t>HG.1.6</t>
  </si>
  <si>
    <t>For the buckets concerning 'Residual Life' (G.3.4), we take into account all monthly principal payments, comparable to tabs D.9 and D.10. This is consistent with the G.3.4 title "Cover Pool Amortisation Profile". Hence, we do not use maturity buckets for Cover Assets. Further, no prepayments are taken into account.</t>
  </si>
  <si>
    <t>Residual Life Buckets of Cover assets [i.e. how is the contractual and/or expected residual life defined? What assumptions eg, in terms of prepayments? etc.]</t>
  </si>
  <si>
    <t>HG.1.5</t>
  </si>
  <si>
    <t>Cover Assets: fixed until maturity and fixed with a periodic reset. Covered Bonds: fixed</t>
  </si>
  <si>
    <t>Interest Rate Types</t>
  </si>
  <si>
    <t>HG.1.4</t>
  </si>
  <si>
    <t>Voluntary Overcollateralisation is the difference (if positive) between the actual overcollateralisation provided by an Issuer and the higher of the contractual and statutory overcollateralisation.</t>
  </si>
  <si>
    <t>OC Calculation: Voluntary</t>
  </si>
  <si>
    <t>HG.1.3</t>
  </si>
  <si>
    <t xml:space="preserve">Contractual Overcollateralisation is the overcollateralisation percentage each Issuer has contractually agreed to maintain pursuant to the covered bond programme documents. </t>
  </si>
  <si>
    <t>OC Calculation: Contractual</t>
  </si>
  <si>
    <t>HG.1.2</t>
  </si>
  <si>
    <t xml:space="preserve">Statutory Overcollateralisation is the overcollateralisation percentage required to be provided by each Issuer and included/disclosed in the national covered bond framework. </t>
  </si>
  <si>
    <t>OC Calculation: Statutory</t>
  </si>
  <si>
    <t>HG.1.1</t>
  </si>
  <si>
    <t>1. Glossary - Standard Harmonised Items</t>
  </si>
  <si>
    <t>The definitions below reflect the national specificities</t>
  </si>
  <si>
    <t>C. Harmonised Transparency Template - Glossary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</si>
</sst>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dd\/mm\/yyyy"/>
    <numFmt numFmtId="165" formatCode="0.00\ %"/>
    <numFmt numFmtId="166" formatCode="#,##0.00%"/>
    <numFmt numFmtId="167" formatCode="mmm\/yyyy"/>
    <numFmt numFmtId="168" formatCode="d\-m\-yyyy"/>
    <numFmt numFmtId="169" formatCode="#,##0.0"/>
    <numFmt numFmtId="170" formatCode="0.0%"/>
    <numFmt numFmtId="171" formatCode="0.0"/>
    <numFmt numFmtId="172" formatCode="dd/mm/yyyy;@"/>
  </numFmts>
  <fonts count="73" x14ac:knownFonts="1">
    <font>
      <sz val="10"/>
      <color rgb="FF000000"/>
      <name val="Arial"/>
    </font>
    <font>
      <sz val="11"/>
      <color theme="1"/>
      <name val="Calibri"/>
      <family val="2"/>
      <scheme val="minor"/>
    </font>
    <font>
      <sz val="6"/>
      <color rgb="FF000000"/>
      <name val="Arial"/>
      <family val="2"/>
    </font>
    <font>
      <sz val="10"/>
      <color rgb="FF000000"/>
      <name val="Arial"/>
      <family val="2"/>
    </font>
    <font>
      <b/>
      <sz val="10"/>
      <color rgb="FFFFFFFF"/>
      <name val="Arial"/>
      <family val="2"/>
    </font>
    <font>
      <i/>
      <sz val="10"/>
      <color rgb="FF000000"/>
      <name val="Arial"/>
      <family val="2"/>
    </font>
    <font>
      <b/>
      <sz val="10"/>
      <color rgb="FF000000"/>
      <name val="Arial"/>
      <family val="2"/>
    </font>
    <font>
      <sz val="8"/>
      <color rgb="FF000000"/>
      <name val="Arial"/>
      <family val="2"/>
    </font>
    <font>
      <b/>
      <sz val="12"/>
      <color rgb="FF000000"/>
      <name val="Arial"/>
      <family val="2"/>
    </font>
    <font>
      <u/>
      <sz val="10"/>
      <color rgb="FF000000"/>
      <name val="Arial"/>
      <family val="2"/>
    </font>
    <font>
      <sz val="14"/>
      <color rgb="FF000000"/>
      <name val="Arial"/>
      <family val="2"/>
    </font>
    <font>
      <b/>
      <sz val="12"/>
      <color rgb="FFFFFFFF"/>
      <name val="Arial"/>
      <family val="2"/>
    </font>
    <font>
      <b/>
      <sz val="8"/>
      <color rgb="FF000000"/>
      <name val="Arial"/>
      <family val="2"/>
    </font>
    <font>
      <sz val="10"/>
      <color rgb="FF333333"/>
      <name val="Arial"/>
      <family val="2"/>
    </font>
    <font>
      <i/>
      <sz val="9"/>
      <color rgb="FF333333"/>
      <name val="Arial"/>
      <family val="2"/>
    </font>
    <font>
      <b/>
      <i/>
      <u/>
      <sz val="18"/>
      <color rgb="FFFF0000"/>
      <name val="Arial"/>
      <family val="2"/>
    </font>
    <font>
      <sz val="7"/>
      <color rgb="FF000000"/>
      <name val="Arial"/>
      <family val="2"/>
    </font>
    <font>
      <b/>
      <i/>
      <sz val="8"/>
      <color rgb="FF000000"/>
      <name val="Arial"/>
      <family val="2"/>
    </font>
    <font>
      <i/>
      <sz val="8"/>
      <color rgb="FF000000"/>
      <name val="Arial"/>
      <family val="2"/>
    </font>
    <font>
      <b/>
      <i/>
      <sz val="8"/>
      <color rgb="FFFF0000"/>
      <name val="Arial"/>
      <family val="2"/>
    </font>
    <font>
      <b/>
      <sz val="8"/>
      <color rgb="FFFFFFFF"/>
      <name val="Arial"/>
      <family val="2"/>
    </font>
    <font>
      <sz val="8"/>
      <color rgb="FFFFFFFF"/>
      <name val="Arial"/>
      <family val="2"/>
    </font>
    <font>
      <b/>
      <sz val="10"/>
      <color rgb="FFC0C0C0"/>
      <name val="Arial"/>
      <family val="2"/>
    </font>
    <font>
      <b/>
      <sz val="7"/>
      <color rgb="FFFFFFFF"/>
      <name val="Arial"/>
      <family val="2"/>
    </font>
    <font>
      <b/>
      <sz val="7"/>
      <color rgb="FF000000"/>
      <name val="Arial"/>
      <family val="2"/>
    </font>
    <font>
      <b/>
      <i/>
      <sz val="10"/>
      <color rgb="FF000000"/>
      <name val="Arial"/>
      <family val="2"/>
    </font>
    <font>
      <b/>
      <sz val="11"/>
      <color theme="0"/>
      <name val="Calibri"/>
      <family val="2"/>
      <scheme val="minor"/>
    </font>
    <font>
      <b/>
      <sz val="11"/>
      <color theme="1"/>
      <name val="Calibri"/>
      <family val="2"/>
      <scheme val="minor"/>
    </font>
    <font>
      <sz val="11"/>
      <color theme="0"/>
      <name val="Calibri"/>
      <family val="2"/>
      <scheme val="minor"/>
    </font>
    <font>
      <sz val="10"/>
      <color theme="1"/>
      <name val="Arial"/>
      <family val="2"/>
    </font>
    <font>
      <sz val="11"/>
      <name val="Calibri"/>
      <family val="2"/>
      <scheme val="minor"/>
    </font>
    <font>
      <sz val="10"/>
      <color theme="1"/>
      <name val="Calibri"/>
      <family val="2"/>
      <scheme val="minor"/>
    </font>
    <font>
      <b/>
      <sz val="11"/>
      <name val="Calibri"/>
      <family val="2"/>
      <scheme val="minor"/>
    </font>
    <font>
      <b/>
      <i/>
      <sz val="11"/>
      <name val="Calibri"/>
      <family val="2"/>
      <scheme val="minor"/>
    </font>
    <font>
      <b/>
      <u/>
      <sz val="11"/>
      <name val="Calibri"/>
      <family val="2"/>
      <scheme val="minor"/>
    </font>
    <font>
      <b/>
      <sz val="14"/>
      <color theme="0"/>
      <name val="Calibri"/>
      <family val="2"/>
      <scheme val="minor"/>
    </font>
    <font>
      <i/>
      <sz val="11"/>
      <color rgb="FF0070C0"/>
      <name val="Calibri"/>
      <family val="2"/>
      <scheme val="minor"/>
    </font>
    <font>
      <i/>
      <sz val="11"/>
      <name val="Calibri"/>
      <family val="2"/>
      <scheme val="minor"/>
    </font>
    <font>
      <u/>
      <sz val="11"/>
      <color theme="10"/>
      <name val="Calibri"/>
      <family val="2"/>
      <scheme val="minor"/>
    </font>
    <font>
      <b/>
      <sz val="24"/>
      <color theme="1"/>
      <name val="Calibri"/>
      <family val="2"/>
      <scheme val="minor"/>
    </font>
    <font>
      <b/>
      <sz val="24"/>
      <color theme="9" tint="-0.249977111117893"/>
      <name val="Calibri"/>
      <family val="2"/>
      <scheme val="minor"/>
    </font>
    <font>
      <b/>
      <sz val="11"/>
      <color rgb="FFFF0000"/>
      <name val="Calibri"/>
      <family val="2"/>
      <scheme val="minor"/>
    </font>
    <font>
      <b/>
      <sz val="9"/>
      <color indexed="81"/>
      <name val="Tahoma"/>
      <family val="2"/>
    </font>
    <font>
      <sz val="9"/>
      <color indexed="81"/>
      <name val="Tahoma"/>
      <family val="2"/>
    </font>
    <font>
      <sz val="13"/>
      <name val="Calibri"/>
      <family val="2"/>
      <scheme val="minor"/>
    </font>
    <font>
      <b/>
      <sz val="13"/>
      <name val="Calibri"/>
      <family val="2"/>
      <scheme val="minor"/>
    </font>
    <font>
      <i/>
      <sz val="13"/>
      <name val="Calibri"/>
      <family val="2"/>
      <scheme val="minor"/>
    </font>
    <font>
      <sz val="13"/>
      <color rgb="FF1E1B1D"/>
      <name val="Calibri"/>
      <family val="2"/>
      <scheme val="minor"/>
    </font>
    <font>
      <b/>
      <sz val="13"/>
      <color rgb="FF1E1B1D"/>
      <name val="Calibri"/>
      <family val="2"/>
      <scheme val="minor"/>
    </font>
    <font>
      <b/>
      <sz val="14"/>
      <name val="Calibri"/>
      <family val="2"/>
      <scheme val="minor"/>
    </font>
    <font>
      <b/>
      <sz val="13"/>
      <color rgb="FF333333"/>
      <name val="Calibri"/>
      <family val="2"/>
      <scheme val="minor"/>
    </font>
    <font>
      <sz val="13"/>
      <color theme="1"/>
      <name val="Calibri"/>
      <family val="2"/>
      <scheme val="minor"/>
    </font>
    <font>
      <b/>
      <sz val="11.5"/>
      <color rgb="FF1E1B1D"/>
      <name val="Calibri"/>
      <family val="2"/>
      <scheme val="minor"/>
    </font>
    <font>
      <sz val="9"/>
      <color theme="1"/>
      <name val="Calibri"/>
      <family val="2"/>
      <scheme val="minor"/>
    </font>
    <font>
      <sz val="10"/>
      <name val="Calibri"/>
      <family val="2"/>
      <scheme val="minor"/>
    </font>
    <font>
      <b/>
      <sz val="10"/>
      <name val="Calibri"/>
      <family val="2"/>
      <scheme val="minor"/>
    </font>
    <font>
      <b/>
      <sz val="16"/>
      <color theme="1"/>
      <name val="Calibri"/>
      <family val="2"/>
      <scheme val="minor"/>
    </font>
    <font>
      <b/>
      <sz val="20"/>
      <color theme="1"/>
      <name val="Calibri"/>
      <family val="2"/>
      <scheme val="minor"/>
    </font>
    <font>
      <b/>
      <sz val="14"/>
      <color theme="1"/>
      <name val="Calibri"/>
      <family val="2"/>
      <scheme val="minor"/>
    </font>
    <font>
      <sz val="11"/>
      <color theme="6" tint="-0.249977111117893"/>
      <name val="Calibri"/>
      <family val="2"/>
      <scheme val="minor"/>
    </font>
    <font>
      <sz val="11"/>
      <color theme="5" tint="-0.249977111117893"/>
      <name val="Calibri"/>
      <family val="2"/>
      <scheme val="minor"/>
    </font>
    <font>
      <i/>
      <sz val="11"/>
      <color theme="1"/>
      <name val="Calibri"/>
      <family val="2"/>
      <scheme val="minor"/>
    </font>
    <font>
      <u/>
      <sz val="11"/>
      <color theme="5" tint="-0.249977111117893"/>
      <name val="Calibri"/>
      <family val="2"/>
      <scheme val="minor"/>
    </font>
    <font>
      <u/>
      <sz val="11"/>
      <color theme="1"/>
      <name val="Calibri"/>
      <family val="2"/>
      <scheme val="minor"/>
    </font>
    <font>
      <i/>
      <sz val="9"/>
      <name val="Calibri"/>
      <family val="2"/>
      <scheme val="minor"/>
    </font>
    <font>
      <i/>
      <u/>
      <sz val="9"/>
      <name val="Calibri"/>
      <family val="2"/>
      <scheme val="minor"/>
    </font>
    <font>
      <sz val="10"/>
      <name val="Arial"/>
      <family val="2"/>
    </font>
    <font>
      <b/>
      <sz val="10"/>
      <color theme="1"/>
      <name val="Calibri"/>
      <family val="2"/>
      <scheme val="minor"/>
    </font>
    <font>
      <sz val="11"/>
      <name val="Calibri"/>
      <family val="2"/>
    </font>
    <font>
      <b/>
      <u/>
      <sz val="11"/>
      <color theme="10"/>
      <name val="Calibri"/>
      <family val="2"/>
      <scheme val="minor"/>
    </font>
    <font>
      <b/>
      <i/>
      <sz val="10"/>
      <name val="Calibri"/>
      <family val="2"/>
      <scheme val="minor"/>
    </font>
    <font>
      <b/>
      <i/>
      <sz val="14"/>
      <color theme="0"/>
      <name val="Calibri"/>
      <family val="2"/>
      <scheme val="minor"/>
    </font>
    <font>
      <u/>
      <sz val="11"/>
      <name val="Calibri"/>
      <family val="2"/>
      <scheme val="minor"/>
    </font>
  </fonts>
  <fills count="13">
    <fill>
      <patternFill patternType="none"/>
    </fill>
    <fill>
      <patternFill patternType="gray125"/>
    </fill>
    <fill>
      <patternFill patternType="solid">
        <fgColor rgb="FFFFFFFF"/>
        <bgColor rgb="FFFFFFFF"/>
      </patternFill>
    </fill>
    <fill>
      <patternFill patternType="solid">
        <fgColor rgb="FFC0C0C0"/>
        <bgColor rgb="FFFFFFFF"/>
      </patternFill>
    </fill>
    <fill>
      <patternFill patternType="solid">
        <fgColor rgb="FF00915A"/>
        <bgColor rgb="FFFFFFFF"/>
      </patternFill>
    </fill>
    <fill>
      <patternFill patternType="solid">
        <fgColor rgb="FF008000"/>
        <bgColor rgb="FFFFFFFF"/>
      </patternFill>
    </fill>
    <fill>
      <patternFill patternType="solid">
        <fgColor rgb="FFFFFF00"/>
        <bgColor rgb="FFFFFFFF"/>
      </patternFill>
    </fill>
    <fill>
      <patternFill patternType="solid">
        <fgColor rgb="FFFF0000"/>
        <bgColor rgb="FFFFFFFF"/>
      </patternFill>
    </fill>
    <fill>
      <patternFill patternType="solid">
        <fgColor theme="9" tint="0.39997558519241921"/>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rgb="FFFFC000"/>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E36E00"/>
      </left>
      <right style="medium">
        <color rgb="FFE36E00"/>
      </right>
      <top/>
      <bottom style="medium">
        <color rgb="FFE36E00"/>
      </bottom>
      <diagonal/>
    </border>
    <border>
      <left style="medium">
        <color rgb="FFE36E00"/>
      </left>
      <right style="medium">
        <color rgb="FFE36E00"/>
      </right>
      <top/>
      <bottom/>
      <diagonal/>
    </border>
    <border>
      <left style="medium">
        <color rgb="FFE36E00"/>
      </left>
      <right style="medium">
        <color rgb="FFE36E00"/>
      </right>
      <top style="medium">
        <color rgb="FFE36E00"/>
      </top>
      <bottom/>
      <diagonal/>
    </border>
    <border>
      <left style="thin">
        <color rgb="FF243386"/>
      </left>
      <right style="medium">
        <color rgb="FF243386"/>
      </right>
      <top style="medium">
        <color rgb="FF243386"/>
      </top>
      <bottom style="medium">
        <color rgb="FF243386"/>
      </bottom>
      <diagonal/>
    </border>
    <border>
      <left/>
      <right/>
      <top/>
      <bottom style="medium">
        <color rgb="FF243386"/>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7">
    <xf numFmtId="0" fontId="0" fillId="0" borderId="0"/>
    <xf numFmtId="0" fontId="1" fillId="0" borderId="0"/>
    <xf numFmtId="9" fontId="31" fillId="0" borderId="0" applyFont="0" applyFill="0" applyBorder="0" applyAlignment="0" applyProtection="0"/>
    <xf numFmtId="0" fontId="31" fillId="0" borderId="0"/>
    <xf numFmtId="0" fontId="38" fillId="0" borderId="0" applyNumberFormat="0" applyFill="0" applyBorder="0" applyAlignment="0" applyProtection="0"/>
    <xf numFmtId="0" fontId="1" fillId="0" borderId="0"/>
    <xf numFmtId="9" fontId="1" fillId="0" borderId="0" applyFont="0" applyFill="0" applyBorder="0" applyAlignment="0" applyProtection="0"/>
  </cellStyleXfs>
  <cellXfs count="284">
    <xf numFmtId="0" fontId="0" fillId="0" borderId="0" xfId="0"/>
    <xf numFmtId="0" fontId="2" fillId="2" borderId="0" xfId="0" applyFont="1" applyFill="1" applyAlignment="1">
      <alignment horizontal="left"/>
    </xf>
    <xf numFmtId="49" fontId="3" fillId="2" borderId="1" xfId="0" applyNumberFormat="1" applyFont="1" applyFill="1" applyBorder="1" applyAlignment="1">
      <alignment horizontal="left" vertical="center"/>
    </xf>
    <xf numFmtId="164" fontId="3" fillId="2" borderId="0" xfId="0" applyNumberFormat="1" applyFont="1" applyFill="1" applyAlignment="1">
      <alignment horizontal="left" vertical="center"/>
    </xf>
    <xf numFmtId="0" fontId="6" fillId="3" borderId="6" xfId="0" applyFont="1" applyFill="1" applyBorder="1" applyAlignment="1">
      <alignment horizontal="left" vertical="center"/>
    </xf>
    <xf numFmtId="49" fontId="6" fillId="3" borderId="6" xfId="0" applyNumberFormat="1" applyFont="1" applyFill="1" applyBorder="1" applyAlignment="1">
      <alignment horizontal="left" vertical="center"/>
    </xf>
    <xf numFmtId="0" fontId="6" fillId="3" borderId="6" xfId="0" applyFont="1" applyFill="1" applyBorder="1" applyAlignment="1">
      <alignment horizontal="center" vertical="center"/>
    </xf>
    <xf numFmtId="49" fontId="3" fillId="2" borderId="0" xfId="0" applyNumberFormat="1" applyFont="1" applyFill="1" applyAlignment="1">
      <alignment horizontal="left" vertical="center"/>
    </xf>
    <xf numFmtId="49" fontId="10" fillId="2" borderId="0" xfId="0" applyNumberFormat="1" applyFont="1" applyFill="1" applyAlignment="1">
      <alignment horizontal="left" vertical="center"/>
    </xf>
    <xf numFmtId="49" fontId="9" fillId="2" borderId="0" xfId="0" applyNumberFormat="1" applyFont="1" applyFill="1" applyAlignment="1">
      <alignment horizontal="left" vertical="center"/>
    </xf>
    <xf numFmtId="49" fontId="12" fillId="3" borderId="6" xfId="0" applyNumberFormat="1" applyFont="1" applyFill="1" applyBorder="1" applyAlignment="1">
      <alignment horizontal="center" vertical="center"/>
    </xf>
    <xf numFmtId="49" fontId="12" fillId="3" borderId="6" xfId="0" applyNumberFormat="1" applyFont="1" applyFill="1" applyBorder="1" applyAlignment="1">
      <alignment horizontal="center" vertical="center" wrapText="1"/>
    </xf>
    <xf numFmtId="49" fontId="7" fillId="2" borderId="0" xfId="0" applyNumberFormat="1" applyFont="1" applyFill="1" applyAlignment="1">
      <alignment horizontal="center" vertical="center"/>
    </xf>
    <xf numFmtId="3" fontId="7" fillId="2" borderId="0" xfId="0" applyNumberFormat="1" applyFont="1" applyFill="1" applyAlignment="1">
      <alignment horizontal="center" vertical="center"/>
    </xf>
    <xf numFmtId="164" fontId="7" fillId="2" borderId="0" xfId="0" applyNumberFormat="1" applyFont="1" applyFill="1" applyAlignment="1">
      <alignment horizontal="center" vertical="center"/>
    </xf>
    <xf numFmtId="165" fontId="7" fillId="2" borderId="0" xfId="0" applyNumberFormat="1" applyFont="1" applyFill="1" applyAlignment="1">
      <alignment horizontal="center" vertical="center"/>
    </xf>
    <xf numFmtId="4" fontId="7" fillId="2" borderId="0" xfId="0" applyNumberFormat="1" applyFont="1" applyFill="1" applyAlignment="1">
      <alignment horizontal="center" vertical="center"/>
    </xf>
    <xf numFmtId="0" fontId="6" fillId="2" borderId="6" xfId="0" applyFont="1" applyFill="1" applyBorder="1" applyAlignment="1">
      <alignment horizontal="left" vertical="center"/>
    </xf>
    <xf numFmtId="0" fontId="6" fillId="2" borderId="6" xfId="0" applyFont="1" applyFill="1" applyBorder="1" applyAlignment="1">
      <alignment horizontal="right" vertical="center"/>
    </xf>
    <xf numFmtId="3" fontId="12" fillId="2" borderId="6" xfId="0" applyNumberFormat="1" applyFont="1" applyFill="1" applyBorder="1" applyAlignment="1">
      <alignment horizontal="center" vertical="center"/>
    </xf>
    <xf numFmtId="0" fontId="6" fillId="2" borderId="0" xfId="0" applyFont="1" applyFill="1" applyAlignment="1">
      <alignment horizontal="left" vertical="center"/>
    </xf>
    <xf numFmtId="165" fontId="3" fillId="2" borderId="0" xfId="0" applyNumberFormat="1" applyFont="1" applyFill="1" applyAlignment="1">
      <alignment horizontal="right" vertical="center"/>
    </xf>
    <xf numFmtId="49" fontId="6" fillId="2" borderId="0" xfId="0" applyNumberFormat="1" applyFont="1" applyFill="1" applyAlignment="1">
      <alignment horizontal="left" vertical="center"/>
    </xf>
    <xf numFmtId="4" fontId="3" fillId="2" borderId="0" xfId="0" applyNumberFormat="1" applyFont="1" applyFill="1" applyAlignment="1">
      <alignment horizontal="right" vertical="center"/>
    </xf>
    <xf numFmtId="49" fontId="7" fillId="2" borderId="0" xfId="0" applyNumberFormat="1" applyFont="1" applyFill="1" applyAlignment="1">
      <alignment horizontal="left" vertical="center"/>
    </xf>
    <xf numFmtId="49" fontId="6" fillId="3" borderId="6" xfId="0" applyNumberFormat="1" applyFont="1" applyFill="1" applyBorder="1" applyAlignment="1">
      <alignment horizontal="center" vertical="center"/>
    </xf>
    <xf numFmtId="49" fontId="3" fillId="2" borderId="0" xfId="0" applyNumberFormat="1" applyFont="1" applyFill="1" applyAlignment="1">
      <alignment horizontal="center" vertical="center"/>
    </xf>
    <xf numFmtId="49" fontId="13" fillId="2" borderId="0" xfId="0" applyNumberFormat="1" applyFont="1" applyFill="1" applyAlignment="1">
      <alignment horizontal="left"/>
    </xf>
    <xf numFmtId="3" fontId="13" fillId="2" borderId="0" xfId="0" applyNumberFormat="1" applyFont="1" applyFill="1" applyAlignment="1">
      <alignment horizontal="right"/>
    </xf>
    <xf numFmtId="49" fontId="14" fillId="2" borderId="0" xfId="0" applyNumberFormat="1" applyFont="1" applyFill="1" applyAlignment="1">
      <alignment horizontal="left"/>
    </xf>
    <xf numFmtId="166" fontId="13" fillId="2" borderId="0" xfId="0" applyNumberFormat="1" applyFont="1" applyFill="1" applyAlignment="1">
      <alignment horizontal="right"/>
    </xf>
    <xf numFmtId="0" fontId="14" fillId="2" borderId="0" xfId="0" applyFont="1" applyFill="1" applyAlignment="1">
      <alignment horizontal="left"/>
    </xf>
    <xf numFmtId="49" fontId="5" fillId="3" borderId="3" xfId="0" applyNumberFormat="1" applyFont="1" applyFill="1" applyBorder="1" applyAlignment="1">
      <alignment horizontal="center" vertical="center" wrapText="1"/>
    </xf>
    <xf numFmtId="49" fontId="4" fillId="5" borderId="0" xfId="0" applyNumberFormat="1" applyFont="1" applyFill="1" applyAlignment="1">
      <alignment horizontal="right"/>
    </xf>
    <xf numFmtId="49" fontId="5" fillId="3" borderId="2" xfId="0" applyNumberFormat="1" applyFont="1" applyFill="1" applyBorder="1" applyAlignment="1">
      <alignment horizontal="center" vertical="center" wrapText="1"/>
    </xf>
    <xf numFmtId="0" fontId="13" fillId="2" borderId="0" xfId="0" applyFont="1" applyFill="1" applyAlignment="1">
      <alignment horizontal="right"/>
    </xf>
    <xf numFmtId="49" fontId="13" fillId="2" borderId="0" xfId="0" applyNumberFormat="1" applyFont="1" applyFill="1" applyAlignment="1">
      <alignment horizontal="right"/>
    </xf>
    <xf numFmtId="3" fontId="13" fillId="2" borderId="7" xfId="0" applyNumberFormat="1" applyFont="1" applyFill="1" applyBorder="1" applyAlignment="1">
      <alignment horizontal="right" vertical="center"/>
    </xf>
    <xf numFmtId="3" fontId="13" fillId="2" borderId="0" xfId="0" applyNumberFormat="1" applyFont="1" applyFill="1" applyAlignment="1">
      <alignment horizontal="right" vertical="center"/>
    </xf>
    <xf numFmtId="166" fontId="13" fillId="2" borderId="0" xfId="0" applyNumberFormat="1" applyFont="1" applyFill="1" applyAlignment="1">
      <alignment horizontal="right" vertical="center"/>
    </xf>
    <xf numFmtId="4" fontId="13" fillId="2" borderId="0" xfId="0" applyNumberFormat="1" applyFont="1" applyFill="1" applyAlignment="1">
      <alignment horizontal="right" vertical="center"/>
    </xf>
    <xf numFmtId="166" fontId="13" fillId="2" borderId="5" xfId="0" applyNumberFormat="1" applyFont="1" applyFill="1" applyBorder="1" applyAlignment="1">
      <alignment horizontal="right" vertical="center"/>
    </xf>
    <xf numFmtId="0" fontId="7" fillId="2" borderId="4" xfId="0" applyFont="1" applyFill="1" applyBorder="1" applyAlignment="1">
      <alignment horizontal="left" vertical="center"/>
    </xf>
    <xf numFmtId="49" fontId="12" fillId="2" borderId="0" xfId="0" applyNumberFormat="1" applyFont="1" applyFill="1" applyAlignment="1">
      <alignment horizontal="center" vertical="center"/>
    </xf>
    <xf numFmtId="49" fontId="7" fillId="2" borderId="3" xfId="0" applyNumberFormat="1" applyFont="1" applyFill="1" applyBorder="1" applyAlignment="1">
      <alignment horizontal="left" vertical="center"/>
    </xf>
    <xf numFmtId="49" fontId="7" fillId="2" borderId="7" xfId="0" applyNumberFormat="1" applyFont="1" applyFill="1" applyBorder="1" applyAlignment="1">
      <alignment horizontal="center" vertical="center"/>
    </xf>
    <xf numFmtId="49" fontId="7" fillId="2" borderId="4" xfId="0" applyNumberFormat="1" applyFont="1" applyFill="1" applyBorder="1" applyAlignment="1">
      <alignment horizontal="left" vertical="center"/>
    </xf>
    <xf numFmtId="49" fontId="7" fillId="2" borderId="4" xfId="0" applyNumberFormat="1" applyFont="1" applyFill="1" applyBorder="1" applyAlignment="1">
      <alignment horizontal="left" vertical="center" wrapText="1"/>
    </xf>
    <xf numFmtId="49" fontId="16" fillId="2" borderId="0" xfId="0" applyNumberFormat="1" applyFont="1" applyFill="1" applyAlignment="1">
      <alignment horizontal="center" vertical="center"/>
    </xf>
    <xf numFmtId="3" fontId="13" fillId="2" borderId="0" xfId="0" applyNumberFormat="1" applyFont="1" applyFill="1" applyAlignment="1">
      <alignment horizontal="left"/>
    </xf>
    <xf numFmtId="49" fontId="17" fillId="2" borderId="0" xfId="0" applyNumberFormat="1" applyFont="1" applyFill="1" applyAlignment="1">
      <alignment horizontal="left" vertical="center"/>
    </xf>
    <xf numFmtId="165" fontId="12" fillId="3" borderId="6" xfId="0" applyNumberFormat="1" applyFont="1" applyFill="1" applyBorder="1" applyAlignment="1">
      <alignment horizontal="center" vertical="center"/>
    </xf>
    <xf numFmtId="0" fontId="12" fillId="3" borderId="6" xfId="0" applyFont="1" applyFill="1" applyBorder="1" applyAlignment="1">
      <alignment horizontal="center" vertical="center"/>
    </xf>
    <xf numFmtId="0" fontId="19" fillId="3" borderId="6" xfId="0" applyFont="1" applyFill="1" applyBorder="1" applyAlignment="1">
      <alignment horizontal="center" vertical="center"/>
    </xf>
    <xf numFmtId="0" fontId="20" fillId="2" borderId="0" xfId="0" applyFont="1" applyFill="1" applyAlignment="1">
      <alignment horizontal="left" vertical="center"/>
    </xf>
    <xf numFmtId="0" fontId="21" fillId="2" borderId="0" xfId="0" applyFont="1" applyFill="1" applyAlignment="1">
      <alignment horizontal="right" vertical="center"/>
    </xf>
    <xf numFmtId="0" fontId="20" fillId="2" borderId="0" xfId="0" applyFont="1" applyFill="1" applyAlignment="1">
      <alignment horizontal="center" vertical="center"/>
    </xf>
    <xf numFmtId="165" fontId="3" fillId="2" borderId="0" xfId="0" applyNumberFormat="1" applyFont="1" applyFill="1" applyAlignment="1">
      <alignment horizontal="center" vertical="center"/>
    </xf>
    <xf numFmtId="3" fontId="3" fillId="2" borderId="0" xfId="0" applyNumberFormat="1" applyFont="1" applyFill="1" applyAlignment="1">
      <alignment horizontal="center" vertical="center"/>
    </xf>
    <xf numFmtId="165" fontId="6" fillId="3" borderId="6" xfId="0" applyNumberFormat="1" applyFont="1" applyFill="1" applyBorder="1" applyAlignment="1">
      <alignment horizontal="center" vertical="center"/>
    </xf>
    <xf numFmtId="3" fontId="6" fillId="3" borderId="6" xfId="0" applyNumberFormat="1" applyFont="1" applyFill="1" applyBorder="1" applyAlignment="1">
      <alignment horizontal="center" vertical="center"/>
    </xf>
    <xf numFmtId="49" fontId="22" fillId="3" borderId="6" xfId="0" applyNumberFormat="1" applyFont="1" applyFill="1" applyBorder="1" applyAlignment="1">
      <alignment horizontal="center" vertical="center"/>
    </xf>
    <xf numFmtId="168" fontId="21" fillId="2" borderId="0" xfId="0" applyNumberFormat="1" applyFont="1" applyFill="1" applyAlignment="1">
      <alignment horizontal="left" vertical="center"/>
    </xf>
    <xf numFmtId="164" fontId="7" fillId="2" borderId="0" xfId="0" applyNumberFormat="1" applyFont="1" applyFill="1" applyAlignment="1">
      <alignment horizontal="left" vertical="center"/>
    </xf>
    <xf numFmtId="3" fontId="21" fillId="2" borderId="0" xfId="0" applyNumberFormat="1" applyFont="1" applyFill="1" applyAlignment="1">
      <alignment horizontal="center" vertical="center"/>
    </xf>
    <xf numFmtId="0" fontId="23" fillId="3" borderId="6" xfId="0" applyFont="1" applyFill="1" applyBorder="1" applyAlignment="1">
      <alignment horizontal="left" vertical="center"/>
    </xf>
    <xf numFmtId="0" fontId="24" fillId="3" borderId="6" xfId="0" applyFont="1" applyFill="1" applyBorder="1" applyAlignment="1">
      <alignment horizontal="left" vertical="center"/>
    </xf>
    <xf numFmtId="0" fontId="24" fillId="3" borderId="6" xfId="0" applyFont="1" applyFill="1" applyBorder="1" applyAlignment="1">
      <alignment horizontal="center" vertical="center"/>
    </xf>
    <xf numFmtId="0" fontId="23" fillId="3" borderId="6" xfId="0" applyFont="1" applyFill="1" applyBorder="1" applyAlignment="1">
      <alignment horizontal="center" vertical="center"/>
    </xf>
    <xf numFmtId="3" fontId="24" fillId="3" borderId="6" xfId="0" applyNumberFormat="1" applyFont="1" applyFill="1" applyBorder="1" applyAlignment="1">
      <alignment horizontal="right" vertical="center"/>
    </xf>
    <xf numFmtId="0" fontId="29" fillId="0" borderId="0" xfId="1" applyFont="1" applyAlignment="1">
      <alignment horizontal="center" vertical="center" wrapText="1"/>
    </xf>
    <xf numFmtId="0" fontId="1" fillId="0" borderId="0" xfId="1" applyAlignment="1">
      <alignment horizontal="center" vertical="center" wrapText="1"/>
    </xf>
    <xf numFmtId="0" fontId="30" fillId="0" borderId="0" xfId="1" applyFont="1" applyAlignment="1">
      <alignment horizontal="center" vertical="center" wrapText="1"/>
    </xf>
    <xf numFmtId="10" fontId="30" fillId="0" borderId="0" xfId="2" applyNumberFormat="1" applyFont="1" applyFill="1" applyAlignment="1" applyProtection="1">
      <alignment horizontal="center" vertical="center" wrapText="1"/>
    </xf>
    <xf numFmtId="0" fontId="27" fillId="8" borderId="0" xfId="1" applyFont="1" applyFill="1" applyAlignment="1">
      <alignment horizontal="center" vertical="center" wrapText="1"/>
    </xf>
    <xf numFmtId="0" fontId="32" fillId="8" borderId="0" xfId="1" applyFont="1" applyFill="1" applyAlignment="1">
      <alignment horizontal="center" vertical="center" wrapText="1"/>
    </xf>
    <xf numFmtId="0" fontId="33" fillId="8" borderId="0" xfId="1" quotePrefix="1" applyFont="1" applyFill="1" applyAlignment="1">
      <alignment horizontal="center" vertical="center" wrapText="1"/>
    </xf>
    <xf numFmtId="2" fontId="1" fillId="0" borderId="0" xfId="3" applyNumberFormat="1" applyFont="1" applyAlignment="1">
      <alignment horizontal="center" vertical="center" wrapText="1"/>
    </xf>
    <xf numFmtId="0" fontId="34" fillId="9" borderId="0" xfId="1" applyFont="1" applyFill="1" applyAlignment="1">
      <alignment horizontal="center" vertical="center" wrapText="1"/>
    </xf>
    <xf numFmtId="0" fontId="35" fillId="9" borderId="0" xfId="1" applyFont="1" applyFill="1" applyAlignment="1">
      <alignment horizontal="center" vertical="center" wrapText="1"/>
    </xf>
    <xf numFmtId="0" fontId="30" fillId="0" borderId="0" xfId="1" quotePrefix="1" applyFont="1" applyAlignment="1">
      <alignment horizontal="center" vertical="center" wrapText="1"/>
    </xf>
    <xf numFmtId="14" fontId="36" fillId="0" borderId="0" xfId="1" applyNumberFormat="1" applyFont="1" applyAlignment="1">
      <alignment horizontal="center" vertical="center" wrapText="1"/>
    </xf>
    <xf numFmtId="0" fontId="36" fillId="0" borderId="0" xfId="1" applyFont="1" applyAlignment="1">
      <alignment horizontal="center" vertical="center" wrapText="1"/>
    </xf>
    <xf numFmtId="0" fontId="34" fillId="0" borderId="0" xfId="1" applyFont="1" applyAlignment="1">
      <alignment horizontal="center" vertical="center" wrapText="1"/>
    </xf>
    <xf numFmtId="0" fontId="30" fillId="0" borderId="0" xfId="1" applyFont="1" applyAlignment="1" applyProtection="1">
      <alignment horizontal="center" vertical="center" wrapText="1"/>
      <protection locked="0"/>
    </xf>
    <xf numFmtId="0" fontId="37" fillId="0" borderId="0" xfId="1" applyFont="1" applyAlignment="1" applyProtection="1">
      <alignment horizontal="center" vertical="center" wrapText="1"/>
      <protection locked="0"/>
    </xf>
    <xf numFmtId="0" fontId="37" fillId="0" borderId="0" xfId="1" applyFont="1" applyAlignment="1">
      <alignment horizontal="center" vertical="center" wrapText="1"/>
    </xf>
    <xf numFmtId="2" fontId="30" fillId="0" borderId="0" xfId="3" applyNumberFormat="1" applyFont="1" applyAlignment="1">
      <alignment horizontal="center" vertical="center" wrapText="1"/>
    </xf>
    <xf numFmtId="0" fontId="34" fillId="8" borderId="0" xfId="1" applyFont="1" applyFill="1" applyAlignment="1">
      <alignment horizontal="center" vertical="center" wrapText="1"/>
    </xf>
    <xf numFmtId="0" fontId="32" fillId="0" borderId="0" xfId="1" applyFont="1" applyAlignment="1">
      <alignment horizontal="left" vertical="center" wrapText="1"/>
    </xf>
    <xf numFmtId="0" fontId="38" fillId="0" borderId="0" xfId="4" quotePrefix="1" applyFill="1" applyBorder="1" applyAlignment="1">
      <alignment horizontal="center" vertical="center" wrapText="1"/>
    </xf>
    <xf numFmtId="0" fontId="38" fillId="0" borderId="8" xfId="4" quotePrefix="1" applyFill="1" applyBorder="1" applyAlignment="1">
      <alignment horizontal="center" vertical="center" wrapText="1"/>
    </xf>
    <xf numFmtId="0" fontId="32" fillId="0" borderId="0" xfId="1" quotePrefix="1" applyFont="1" applyAlignment="1">
      <alignment horizontal="left" vertical="center" wrapText="1"/>
    </xf>
    <xf numFmtId="0" fontId="38" fillId="0" borderId="9" xfId="4" quotePrefix="1" applyFill="1" applyBorder="1" applyAlignment="1">
      <alignment horizontal="center" vertical="center" wrapText="1"/>
    </xf>
    <xf numFmtId="0" fontId="35" fillId="0" borderId="0" xfId="1" applyFont="1" applyAlignment="1">
      <alignment horizontal="center" vertical="center" wrapText="1"/>
    </xf>
    <xf numFmtId="0" fontId="35" fillId="9" borderId="10" xfId="1" applyFont="1" applyFill="1" applyBorder="1" applyAlignment="1">
      <alignment horizontal="center" vertical="center" wrapText="1"/>
    </xf>
    <xf numFmtId="0" fontId="26" fillId="9" borderId="0" xfId="1" applyFont="1" applyFill="1" applyAlignment="1">
      <alignment horizontal="center" vertical="center" wrapText="1"/>
    </xf>
    <xf numFmtId="0" fontId="35" fillId="0" borderId="0" xfId="1" applyFont="1" applyAlignment="1">
      <alignment vertical="center" wrapText="1"/>
    </xf>
    <xf numFmtId="0" fontId="30" fillId="0" borderId="11" xfId="1" applyFont="1" applyBorder="1" applyAlignment="1">
      <alignment horizontal="center" vertical="center" wrapText="1"/>
    </xf>
    <xf numFmtId="0" fontId="35" fillId="10" borderId="0" xfId="1" applyFont="1" applyFill="1" applyAlignment="1">
      <alignment horizontal="center" vertical="center" wrapText="1"/>
    </xf>
    <xf numFmtId="0" fontId="1" fillId="0" borderId="12" xfId="1" applyBorder="1" applyAlignment="1">
      <alignment horizontal="center" vertical="center" wrapText="1"/>
    </xf>
    <xf numFmtId="0" fontId="39" fillId="0" borderId="0" xfId="1" applyFont="1" applyAlignment="1">
      <alignment horizontal="left" vertical="center"/>
    </xf>
    <xf numFmtId="0" fontId="27" fillId="0" borderId="0" xfId="1" applyFont="1" applyAlignment="1">
      <alignment horizontal="center" vertical="center" wrapText="1"/>
    </xf>
    <xf numFmtId="0" fontId="40" fillId="0" borderId="0" xfId="1" applyFont="1" applyAlignment="1">
      <alignment horizontal="center" vertical="center"/>
    </xf>
    <xf numFmtId="0" fontId="1" fillId="0" borderId="0" xfId="1"/>
    <xf numFmtId="0" fontId="44" fillId="0" borderId="0" xfId="1" applyFont="1" applyAlignment="1">
      <alignment wrapText="1"/>
    </xf>
    <xf numFmtId="0" fontId="45" fillId="0" borderId="0" xfId="1" applyFont="1" applyAlignment="1">
      <alignment vertical="center" wrapText="1"/>
    </xf>
    <xf numFmtId="0" fontId="44" fillId="0" borderId="0" xfId="1" applyFont="1" applyAlignment="1">
      <alignment horizontal="left" vertical="center" wrapText="1"/>
    </xf>
    <xf numFmtId="0" fontId="44" fillId="0" borderId="0" xfId="1" applyFont="1" applyAlignment="1">
      <alignment vertical="center" wrapText="1"/>
    </xf>
    <xf numFmtId="0" fontId="47" fillId="0" borderId="0" xfId="1" applyFont="1" applyAlignment="1">
      <alignment horizontal="left" vertical="center" wrapText="1"/>
    </xf>
    <xf numFmtId="0" fontId="49" fillId="0" borderId="0" xfId="1" applyFont="1" applyAlignment="1">
      <alignment horizontal="left" vertical="center" wrapText="1"/>
    </xf>
    <xf numFmtId="0" fontId="47" fillId="0" borderId="0" xfId="1" applyFont="1" applyAlignment="1">
      <alignment vertical="center" wrapText="1"/>
    </xf>
    <xf numFmtId="0" fontId="50" fillId="0" borderId="0" xfId="1" applyFont="1" applyAlignment="1">
      <alignment vertical="center" wrapText="1"/>
    </xf>
    <xf numFmtId="0" fontId="51" fillId="0" borderId="0" xfId="1" applyFont="1" applyAlignment="1">
      <alignment wrapText="1"/>
    </xf>
    <xf numFmtId="0" fontId="51" fillId="0" borderId="0" xfId="1" applyFont="1" applyAlignment="1">
      <alignment vertical="center" wrapText="1"/>
    </xf>
    <xf numFmtId="0" fontId="52" fillId="0" borderId="0" xfId="1" applyFont="1" applyAlignment="1">
      <alignment horizontal="center" vertical="center"/>
    </xf>
    <xf numFmtId="0" fontId="1" fillId="0" borderId="0" xfId="5"/>
    <xf numFmtId="0" fontId="53" fillId="0" borderId="13" xfId="5" applyFont="1" applyBorder="1"/>
    <xf numFmtId="0" fontId="53" fillId="0" borderId="14" xfId="5" applyFont="1" applyBorder="1"/>
    <xf numFmtId="0" fontId="53" fillId="0" borderId="15" xfId="5" applyFont="1" applyBorder="1"/>
    <xf numFmtId="0" fontId="53" fillId="0" borderId="16" xfId="5" applyFont="1" applyBorder="1"/>
    <xf numFmtId="0" fontId="53" fillId="0" borderId="0" xfId="5" applyFont="1"/>
    <xf numFmtId="0" fontId="53" fillId="0" borderId="17" xfId="5" applyFont="1" applyBorder="1"/>
    <xf numFmtId="0" fontId="28" fillId="0" borderId="0" xfId="4" applyFont="1" applyAlignment="1"/>
    <xf numFmtId="0" fontId="54" fillId="0" borderId="0" xfId="5" applyFont="1"/>
    <xf numFmtId="0" fontId="55" fillId="0" borderId="0" xfId="5" applyFont="1" applyAlignment="1">
      <alignment horizontal="center"/>
    </xf>
    <xf numFmtId="0" fontId="56" fillId="0" borderId="0" xfId="5" applyFont="1" applyAlignment="1">
      <alignment horizontal="center" vertical="center"/>
    </xf>
    <xf numFmtId="0" fontId="57" fillId="0" borderId="0" xfId="5" applyFont="1" applyAlignment="1">
      <alignment horizontal="center" vertical="center"/>
    </xf>
    <xf numFmtId="0" fontId="39" fillId="0" borderId="0" xfId="5" applyFont="1" applyAlignment="1">
      <alignment horizontal="center" vertical="center"/>
    </xf>
    <xf numFmtId="0" fontId="58" fillId="0" borderId="0" xfId="5" applyFont="1" applyAlignment="1">
      <alignment horizontal="center"/>
    </xf>
    <xf numFmtId="0" fontId="53" fillId="0" borderId="18" xfId="5" applyFont="1" applyBorder="1"/>
    <xf numFmtId="0" fontId="53" fillId="0" borderId="19" xfId="5" applyFont="1" applyBorder="1"/>
    <xf numFmtId="0" fontId="53" fillId="0" borderId="20" xfId="5" applyFont="1" applyBorder="1"/>
    <xf numFmtId="0" fontId="37" fillId="0" borderId="0" xfId="1" applyFont="1" applyAlignment="1">
      <alignment horizontal="right" vertical="center" wrapText="1"/>
    </xf>
    <xf numFmtId="0" fontId="1" fillId="9" borderId="0" xfId="1" applyFill="1" applyAlignment="1">
      <alignment horizontal="center" vertical="center" wrapText="1"/>
    </xf>
    <xf numFmtId="0" fontId="38" fillId="0" borderId="0" xfId="4" applyFill="1" applyBorder="1" applyAlignment="1">
      <alignment horizontal="center" vertical="center" wrapText="1"/>
    </xf>
    <xf numFmtId="0" fontId="37" fillId="0" borderId="0" xfId="1" quotePrefix="1" applyFont="1" applyAlignment="1">
      <alignment horizontal="center" vertical="center" wrapText="1"/>
    </xf>
    <xf numFmtId="4" fontId="30" fillId="0" borderId="0" xfId="1" applyNumberFormat="1" applyFont="1" applyAlignment="1">
      <alignment horizontal="center" vertical="center" wrapText="1"/>
    </xf>
    <xf numFmtId="0" fontId="59" fillId="0" borderId="0" xfId="1" applyFont="1" applyAlignment="1">
      <alignment horizontal="center" vertical="center" wrapText="1"/>
    </xf>
    <xf numFmtId="0" fontId="60" fillId="0" borderId="0" xfId="1" applyFont="1" applyAlignment="1">
      <alignment horizontal="center" vertical="center" wrapText="1"/>
    </xf>
    <xf numFmtId="0" fontId="61" fillId="0" borderId="0" xfId="1" applyFont="1" applyAlignment="1">
      <alignment horizontal="center" vertical="center" wrapText="1"/>
    </xf>
    <xf numFmtId="0" fontId="62" fillId="0" borderId="0" xfId="4" applyFont="1" applyFill="1" applyBorder="1" applyAlignment="1">
      <alignment horizontal="center" vertical="center" wrapText="1"/>
    </xf>
    <xf numFmtId="0" fontId="63" fillId="0" borderId="0" xfId="4" applyFont="1" applyFill="1" applyBorder="1" applyAlignment="1">
      <alignment horizontal="center" vertical="center" wrapText="1"/>
    </xf>
    <xf numFmtId="0" fontId="61" fillId="0" borderId="0" xfId="1" applyFont="1" applyAlignment="1">
      <alignment horizontal="left" vertical="center" wrapText="1"/>
    </xf>
    <xf numFmtId="0" fontId="62" fillId="0" borderId="0" xfId="4" applyFont="1" applyFill="1" applyAlignment="1">
      <alignment horizontal="center" vertical="center" wrapText="1"/>
    </xf>
    <xf numFmtId="0" fontId="1" fillId="0" borderId="0" xfId="1" applyAlignment="1" applyProtection="1">
      <alignment horizontal="center" vertical="center" wrapText="1"/>
      <protection locked="0"/>
    </xf>
    <xf numFmtId="0" fontId="63" fillId="0" borderId="0" xfId="4" applyFont="1" applyFill="1" applyAlignment="1">
      <alignment horizontal="center"/>
    </xf>
    <xf numFmtId="9" fontId="60" fillId="0" borderId="0" xfId="6" applyFont="1" applyFill="1" applyBorder="1" applyAlignment="1">
      <alignment horizontal="center" vertical="center" wrapText="1"/>
    </xf>
    <xf numFmtId="9" fontId="30" fillId="0" borderId="0" xfId="6" applyFont="1" applyFill="1" applyBorder="1" applyAlignment="1">
      <alignment horizontal="center" vertical="center" wrapText="1"/>
    </xf>
    <xf numFmtId="0" fontId="31" fillId="0" borderId="0" xfId="3"/>
    <xf numFmtId="0" fontId="64" fillId="0" borderId="0" xfId="1" applyFont="1" applyAlignment="1">
      <alignment horizontal="center" vertical="center" wrapText="1"/>
    </xf>
    <xf numFmtId="0" fontId="65" fillId="0" borderId="0" xfId="1" applyFont="1" applyAlignment="1">
      <alignment horizontal="center" vertical="center" wrapText="1"/>
    </xf>
    <xf numFmtId="0" fontId="64" fillId="0" borderId="0" xfId="1" applyFont="1" applyAlignment="1">
      <alignment horizontal="left" vertical="center"/>
    </xf>
    <xf numFmtId="169" fontId="30" fillId="0" borderId="0" xfId="1" quotePrefix="1" applyNumberFormat="1" applyFont="1" applyAlignment="1">
      <alignment horizontal="center" vertical="center" wrapText="1"/>
    </xf>
    <xf numFmtId="0" fontId="1" fillId="0" borderId="0" xfId="1" applyAlignment="1">
      <alignment horizontal="center"/>
    </xf>
    <xf numFmtId="169" fontId="30" fillId="0" borderId="0" xfId="1" applyNumberFormat="1" applyFont="1" applyAlignment="1">
      <alignment horizontal="center" vertical="center" wrapText="1"/>
    </xf>
    <xf numFmtId="170" fontId="30" fillId="0" borderId="0" xfId="1" quotePrefix="1" applyNumberFormat="1" applyFont="1" applyAlignment="1">
      <alignment horizontal="center" vertical="center" wrapText="1"/>
    </xf>
    <xf numFmtId="9" fontId="0" fillId="0" borderId="0" xfId="6" quotePrefix="1" applyFont="1" applyFill="1" applyBorder="1" applyAlignment="1">
      <alignment horizontal="center" vertical="center" wrapText="1"/>
    </xf>
    <xf numFmtId="10" fontId="30" fillId="0" borderId="0" xfId="6" applyNumberFormat="1" applyFont="1" applyFill="1" applyBorder="1" applyAlignment="1">
      <alignment horizontal="center" vertical="center" wrapText="1"/>
    </xf>
    <xf numFmtId="0" fontId="1" fillId="0" borderId="0" xfId="1" quotePrefix="1" applyAlignment="1">
      <alignment horizontal="right" vertical="center" wrapText="1"/>
    </xf>
    <xf numFmtId="10" fontId="30" fillId="0" borderId="0" xfId="1" quotePrefix="1" applyNumberFormat="1" applyFont="1" applyAlignment="1">
      <alignment horizontal="center" vertical="center" wrapText="1"/>
    </xf>
    <xf numFmtId="0" fontId="1" fillId="0" borderId="0" xfId="1" quotePrefix="1" applyAlignment="1">
      <alignment horizontal="center" vertical="center" wrapText="1"/>
    </xf>
    <xf numFmtId="9" fontId="30" fillId="0" borderId="0" xfId="6" quotePrefix="1" applyFont="1" applyFill="1" applyBorder="1" applyAlignment="1">
      <alignment horizontal="center" vertical="center" wrapText="1"/>
    </xf>
    <xf numFmtId="170" fontId="30" fillId="0" borderId="0" xfId="6" quotePrefix="1" applyNumberFormat="1" applyFont="1" applyFill="1" applyBorder="1" applyAlignment="1">
      <alignment horizontal="center" vertical="center" wrapText="1"/>
    </xf>
    <xf numFmtId="0" fontId="30" fillId="0" borderId="0" xfId="1" quotePrefix="1" applyFont="1" applyAlignment="1">
      <alignment horizontal="right" vertical="center" wrapText="1"/>
    </xf>
    <xf numFmtId="3" fontId="30" fillId="0" borderId="0" xfId="1" quotePrefix="1" applyNumberFormat="1" applyFont="1" applyAlignment="1">
      <alignment horizontal="center" vertical="center" wrapText="1"/>
    </xf>
    <xf numFmtId="0" fontId="37" fillId="0" borderId="0" xfId="1" quotePrefix="1" applyFont="1" applyAlignment="1">
      <alignment horizontal="right" vertical="center" wrapText="1"/>
    </xf>
    <xf numFmtId="169" fontId="37" fillId="0" borderId="0" xfId="1" quotePrefix="1" applyNumberFormat="1" applyFont="1" applyAlignment="1">
      <alignment horizontal="right" vertical="center" wrapText="1"/>
    </xf>
    <xf numFmtId="0" fontId="32" fillId="0" borderId="0" xfId="1" applyFont="1" applyAlignment="1">
      <alignment horizontal="center" vertical="center" wrapText="1"/>
    </xf>
    <xf numFmtId="169" fontId="1" fillId="0" borderId="0" xfId="1" applyNumberFormat="1" applyAlignment="1">
      <alignment horizontal="center" vertical="center" wrapText="1"/>
    </xf>
    <xf numFmtId="0" fontId="1" fillId="0" borderId="0" xfId="1" applyAlignment="1">
      <alignment horizontal="right" vertical="center" wrapText="1"/>
    </xf>
    <xf numFmtId="170" fontId="0" fillId="0" borderId="0" xfId="6" quotePrefix="1" applyNumberFormat="1" applyFont="1" applyFill="1" applyBorder="1" applyAlignment="1">
      <alignment horizontal="center" vertical="center" wrapText="1"/>
    </xf>
    <xf numFmtId="0" fontId="32" fillId="8" borderId="0" xfId="1" quotePrefix="1" applyFont="1" applyFill="1" applyAlignment="1">
      <alignment horizontal="center" vertical="center" wrapText="1"/>
    </xf>
    <xf numFmtId="170" fontId="30" fillId="0" borderId="0" xfId="6" applyNumberFormat="1" applyFont="1" applyFill="1" applyBorder="1" applyAlignment="1">
      <alignment horizontal="center" vertical="center" wrapText="1"/>
    </xf>
    <xf numFmtId="0" fontId="66" fillId="0" borderId="0" xfId="1" applyFont="1" applyAlignment="1">
      <alignment horizontal="center" vertical="center" wrapText="1"/>
    </xf>
    <xf numFmtId="0" fontId="33" fillId="8" borderId="0" xfId="1" applyFont="1" applyFill="1" applyAlignment="1">
      <alignment horizontal="center" vertical="center" wrapText="1"/>
    </xf>
    <xf numFmtId="0" fontId="61" fillId="0" borderId="0" xfId="1" quotePrefix="1" applyFont="1" applyAlignment="1">
      <alignment horizontal="right" vertical="center" wrapText="1"/>
    </xf>
    <xf numFmtId="170" fontId="27" fillId="0" borderId="0" xfId="1" applyNumberFormat="1" applyFont="1" applyAlignment="1">
      <alignment horizontal="center" vertical="center" wrapText="1"/>
    </xf>
    <xf numFmtId="171" fontId="30" fillId="0" borderId="0" xfId="1" applyNumberFormat="1" applyFont="1" applyAlignment="1">
      <alignment horizontal="center" vertical="center" wrapText="1"/>
    </xf>
    <xf numFmtId="171" fontId="32" fillId="0" borderId="0" xfId="1" applyNumberFormat="1" applyFont="1" applyAlignment="1">
      <alignment horizontal="center" vertical="center" wrapText="1"/>
    </xf>
    <xf numFmtId="170" fontId="27" fillId="0" borderId="0" xfId="1" quotePrefix="1" applyNumberFormat="1" applyFont="1" applyAlignment="1">
      <alignment horizontal="center" vertical="center" wrapText="1"/>
    </xf>
    <xf numFmtId="0" fontId="27" fillId="0" borderId="0" xfId="1" quotePrefix="1" applyFont="1" applyAlignment="1">
      <alignment horizontal="center" vertical="center" wrapText="1"/>
    </xf>
    <xf numFmtId="0" fontId="67" fillId="8" borderId="0" xfId="1" applyFont="1" applyFill="1" applyAlignment="1">
      <alignment horizontal="center" vertical="center" wrapText="1"/>
    </xf>
    <xf numFmtId="169" fontId="29" fillId="0" borderId="0" xfId="1" applyNumberFormat="1" applyFont="1" applyAlignment="1">
      <alignment horizontal="center" vertical="center" wrapText="1"/>
    </xf>
    <xf numFmtId="10" fontId="30" fillId="0" borderId="0" xfId="2" applyNumberFormat="1" applyFont="1" applyFill="1" applyAlignment="1">
      <alignment horizontal="center" vertical="center" wrapText="1"/>
    </xf>
    <xf numFmtId="169" fontId="68" fillId="0" borderId="0" xfId="1" applyNumberFormat="1" applyFont="1" applyAlignment="1">
      <alignment horizontal="center" vertical="center" wrapText="1"/>
    </xf>
    <xf numFmtId="0" fontId="68" fillId="0" borderId="0" xfId="1" applyFont="1" applyAlignment="1">
      <alignment horizontal="center" vertical="center" wrapText="1"/>
    </xf>
    <xf numFmtId="0" fontId="32" fillId="0" borderId="0" xfId="1" quotePrefix="1" applyFont="1" applyAlignment="1">
      <alignment horizontal="center" vertical="center" wrapText="1"/>
    </xf>
    <xf numFmtId="0" fontId="69" fillId="0" borderId="0" xfId="4" quotePrefix="1" applyFont="1" applyFill="1" applyBorder="1" applyAlignment="1">
      <alignment horizontal="center" vertical="center" wrapText="1"/>
    </xf>
    <xf numFmtId="0" fontId="69" fillId="0" borderId="0" xfId="4" applyFont="1" applyFill="1" applyBorder="1" applyAlignment="1">
      <alignment horizontal="center" vertical="center" wrapText="1"/>
    </xf>
    <xf numFmtId="172" fontId="30" fillId="0" borderId="0" xfId="1" applyNumberFormat="1" applyFont="1" applyAlignment="1">
      <alignment horizontal="center" vertical="center" wrapText="1"/>
    </xf>
    <xf numFmtId="0" fontId="38" fillId="0" borderId="9" xfId="4" applyFill="1" applyBorder="1" applyAlignment="1">
      <alignment horizontal="center" vertical="center" wrapText="1"/>
    </xf>
    <xf numFmtId="170" fontId="30" fillId="0" borderId="0" xfId="6" applyNumberFormat="1" applyFont="1" applyFill="1" applyAlignment="1">
      <alignment horizontal="center" vertical="center" wrapText="1"/>
    </xf>
    <xf numFmtId="170" fontId="30" fillId="0" borderId="0" xfId="1" applyNumberFormat="1" applyFont="1" applyAlignment="1">
      <alignment horizontal="center" vertical="center" wrapText="1"/>
    </xf>
    <xf numFmtId="0" fontId="1" fillId="0" borderId="0" xfId="1" quotePrefix="1" applyAlignment="1">
      <alignment horizontal="center"/>
    </xf>
    <xf numFmtId="170" fontId="30" fillId="0" borderId="0" xfId="6" applyNumberFormat="1" applyFont="1" applyFill="1" applyBorder="1" applyAlignment="1" applyProtection="1">
      <alignment horizontal="center" vertical="center" wrapText="1"/>
    </xf>
    <xf numFmtId="10" fontId="30" fillId="0" borderId="0" xfId="2" applyNumberFormat="1" applyFont="1" applyAlignment="1">
      <alignment horizontal="center" vertical="center" wrapText="1"/>
    </xf>
    <xf numFmtId="9" fontId="30" fillId="0" borderId="0" xfId="6" applyFont="1" applyFill="1" applyBorder="1" applyAlignment="1" applyProtection="1">
      <alignment horizontal="center" vertical="center" wrapText="1"/>
    </xf>
    <xf numFmtId="170" fontId="29" fillId="0" borderId="0" xfId="6" applyNumberFormat="1" applyFont="1" applyFill="1" applyBorder="1" applyAlignment="1" applyProtection="1">
      <alignment horizontal="center" vertical="center" wrapText="1"/>
    </xf>
    <xf numFmtId="3" fontId="30" fillId="0" borderId="0" xfId="1" applyNumberFormat="1" applyFont="1" applyAlignment="1">
      <alignment horizontal="center" vertical="center" wrapText="1"/>
    </xf>
    <xf numFmtId="4" fontId="30" fillId="0" borderId="0" xfId="2" applyNumberFormat="1" applyFont="1" applyAlignment="1">
      <alignment horizontal="center" vertical="center" wrapText="1"/>
    </xf>
    <xf numFmtId="3" fontId="30" fillId="0" borderId="0" xfId="2" applyNumberFormat="1" applyFont="1" applyAlignment="1">
      <alignment horizontal="center" vertical="center" wrapText="1"/>
    </xf>
    <xf numFmtId="170" fontId="30" fillId="0" borderId="0" xfId="6" quotePrefix="1" applyNumberFormat="1" applyFont="1" applyFill="1" applyBorder="1" applyAlignment="1" applyProtection="1">
      <alignment horizontal="center" vertical="center" wrapText="1"/>
    </xf>
    <xf numFmtId="0" fontId="33" fillId="0" borderId="0" xfId="1" quotePrefix="1" applyFont="1" applyAlignment="1">
      <alignment horizontal="center" vertical="center" wrapText="1"/>
    </xf>
    <xf numFmtId="0" fontId="27" fillId="11" borderId="0" xfId="1" applyFont="1" applyFill="1" applyAlignment="1">
      <alignment horizontal="center" vertical="center" wrapText="1"/>
    </xf>
    <xf numFmtId="0" fontId="32" fillId="11" borderId="0" xfId="1" applyFont="1" applyFill="1" applyAlignment="1">
      <alignment horizontal="center" vertical="center" wrapText="1"/>
    </xf>
    <xf numFmtId="0" fontId="71" fillId="11" borderId="0" xfId="1" quotePrefix="1" applyFont="1" applyFill="1" applyAlignment="1">
      <alignment horizontal="center" vertical="center" wrapText="1"/>
    </xf>
    <xf numFmtId="170" fontId="0" fillId="0" borderId="0" xfId="6" applyNumberFormat="1" applyFont="1" applyFill="1" applyBorder="1" applyAlignment="1" applyProtection="1">
      <alignment horizontal="center" vertical="center" wrapText="1"/>
    </xf>
    <xf numFmtId="9" fontId="37" fillId="0" borderId="0" xfId="6" applyFont="1" applyFill="1" applyBorder="1" applyAlignment="1" applyProtection="1">
      <alignment horizontal="center" vertical="center" wrapText="1"/>
    </xf>
    <xf numFmtId="170" fontId="72" fillId="0" borderId="0" xfId="6" applyNumberFormat="1" applyFont="1" applyFill="1" applyBorder="1" applyAlignment="1" applyProtection="1">
      <alignment horizontal="center" vertical="center" wrapText="1"/>
    </xf>
    <xf numFmtId="0" fontId="72" fillId="0" borderId="0" xfId="1" applyFont="1" applyAlignment="1">
      <alignment horizontal="center" vertical="center" wrapText="1"/>
    </xf>
    <xf numFmtId="170" fontId="30" fillId="0" borderId="0" xfId="2" applyNumberFormat="1" applyFont="1" applyAlignment="1">
      <alignment horizontal="center" vertical="center" wrapText="1"/>
    </xf>
    <xf numFmtId="0" fontId="30" fillId="0" borderId="0" xfId="1" applyFont="1" applyAlignment="1">
      <alignment horizontal="right" vertical="center" wrapText="1"/>
    </xf>
    <xf numFmtId="0" fontId="38" fillId="0" borderId="0" xfId="4" quotePrefix="1" applyFill="1" applyBorder="1" applyAlignment="1" applyProtection="1">
      <alignment horizontal="center" vertical="center" wrapText="1"/>
    </xf>
    <xf numFmtId="0" fontId="38" fillId="0" borderId="8" xfId="4" quotePrefix="1" applyFill="1" applyBorder="1" applyAlignment="1" applyProtection="1">
      <alignment horizontal="center" vertical="center" wrapText="1"/>
    </xf>
    <xf numFmtId="0" fontId="38" fillId="0" borderId="9" xfId="4" quotePrefix="1" applyFill="1" applyBorder="1" applyAlignment="1" applyProtection="1">
      <alignment horizontal="center" vertical="center" wrapText="1"/>
    </xf>
    <xf numFmtId="0" fontId="38" fillId="0" borderId="9" xfId="4" applyFill="1" applyBorder="1" applyAlignment="1" applyProtection="1">
      <alignment horizontal="center" vertical="center" wrapText="1"/>
    </xf>
    <xf numFmtId="0" fontId="30" fillId="0" borderId="11" xfId="1" applyFont="1" applyBorder="1" applyAlignment="1" applyProtection="1">
      <alignment horizontal="center" vertical="center" wrapText="1"/>
      <protection locked="0"/>
    </xf>
    <xf numFmtId="0" fontId="30" fillId="12" borderId="0" xfId="1" quotePrefix="1" applyFont="1" applyFill="1" applyAlignment="1">
      <alignment horizontal="center" vertical="center" wrapText="1"/>
    </xf>
    <xf numFmtId="0" fontId="34" fillId="0" borderId="0" xfId="1" quotePrefix="1" applyFont="1" applyAlignment="1">
      <alignment horizontal="center" vertical="center" wrapText="1"/>
    </xf>
    <xf numFmtId="0" fontId="1" fillId="0" borderId="0" xfId="1" applyProtection="1">
      <protection locked="0"/>
    </xf>
    <xf numFmtId="0" fontId="30" fillId="0" borderId="0" xfId="1" quotePrefix="1" applyFont="1" applyAlignment="1" applyProtection="1">
      <alignment horizontal="center" vertical="center" wrapText="1"/>
      <protection locked="0"/>
    </xf>
    <xf numFmtId="0" fontId="32" fillId="0" borderId="0" xfId="1" quotePrefix="1" applyFont="1" applyAlignment="1" applyProtection="1">
      <alignment horizontal="center" vertical="center" wrapText="1"/>
      <protection locked="0"/>
    </xf>
    <xf numFmtId="0" fontId="33" fillId="0" borderId="0" xfId="1" quotePrefix="1" applyFont="1" applyAlignment="1" applyProtection="1">
      <alignment horizontal="center" vertical="center" wrapText="1"/>
      <protection locked="0"/>
    </xf>
    <xf numFmtId="0" fontId="30" fillId="0" borderId="0" xfId="3" applyFont="1" applyAlignment="1">
      <alignment horizontal="center" vertical="center" wrapText="1"/>
    </xf>
    <xf numFmtId="0" fontId="30" fillId="0" borderId="0" xfId="1" applyFont="1" applyAlignment="1">
      <alignment horizontal="left" vertical="center" wrapText="1"/>
    </xf>
    <xf numFmtId="0" fontId="1" fillId="0" borderId="0" xfId="1" applyAlignment="1">
      <alignment horizontal="left" vertical="center" wrapText="1"/>
    </xf>
    <xf numFmtId="0" fontId="1" fillId="0" borderId="0" xfId="1" applyAlignment="1">
      <alignment horizontal="left" vertical="center"/>
    </xf>
    <xf numFmtId="0" fontId="28" fillId="9" borderId="0" xfId="4" applyFont="1" applyFill="1" applyBorder="1" applyAlignment="1">
      <alignment horizontal="center"/>
    </xf>
    <xf numFmtId="0" fontId="28" fillId="0" borderId="0" xfId="4" applyFont="1" applyAlignment="1"/>
    <xf numFmtId="0" fontId="28" fillId="10" borderId="0" xfId="5" applyFont="1" applyFill="1" applyAlignment="1">
      <alignment horizontal="center"/>
    </xf>
    <xf numFmtId="0" fontId="1" fillId="0" borderId="0" xfId="5"/>
    <xf numFmtId="0" fontId="40" fillId="0" borderId="0" xfId="5" applyFont="1" applyAlignment="1">
      <alignment horizontal="center" vertical="center"/>
    </xf>
    <xf numFmtId="49" fontId="3" fillId="2" borderId="0" xfId="0" applyNumberFormat="1" applyFont="1" applyFill="1" applyAlignment="1">
      <alignment horizontal="left" vertical="center"/>
    </xf>
    <xf numFmtId="0" fontId="6" fillId="3" borderId="6" xfId="0" applyFont="1" applyFill="1" applyBorder="1" applyAlignment="1">
      <alignment horizontal="left" vertical="center"/>
    </xf>
    <xf numFmtId="0" fontId="6" fillId="3" borderId="6" xfId="0" applyFont="1" applyFill="1" applyBorder="1" applyAlignment="1">
      <alignment horizontal="center" vertical="center"/>
    </xf>
    <xf numFmtId="0" fontId="3" fillId="2" borderId="0" xfId="0" applyFont="1" applyFill="1" applyAlignment="1">
      <alignment horizontal="left" vertical="center"/>
    </xf>
    <xf numFmtId="49" fontId="6" fillId="3" borderId="6" xfId="0" applyNumberFormat="1" applyFont="1" applyFill="1" applyBorder="1" applyAlignment="1">
      <alignment horizontal="left" vertical="center"/>
    </xf>
    <xf numFmtId="49" fontId="8" fillId="2" borderId="0" xfId="0" applyNumberFormat="1" applyFont="1" applyFill="1" applyAlignment="1">
      <alignment horizontal="left" vertical="center"/>
    </xf>
    <xf numFmtId="49" fontId="11" fillId="4" borderId="0" xfId="0" applyNumberFormat="1" applyFont="1" applyFill="1" applyAlignment="1">
      <alignment horizontal="left" vertical="center"/>
    </xf>
    <xf numFmtId="49" fontId="8" fillId="2" borderId="1" xfId="0" applyNumberFormat="1" applyFont="1" applyFill="1" applyBorder="1" applyAlignment="1">
      <alignment horizontal="left" vertical="center"/>
    </xf>
    <xf numFmtId="164" fontId="3" fillId="2" borderId="0" xfId="0" applyNumberFormat="1" applyFont="1" applyFill="1" applyAlignment="1">
      <alignment horizontal="left" vertical="center"/>
    </xf>
    <xf numFmtId="49" fontId="3" fillId="2" borderId="0" xfId="0" applyNumberFormat="1" applyFont="1" applyFill="1" applyAlignment="1">
      <alignment horizontal="left" vertical="center" wrapText="1"/>
    </xf>
    <xf numFmtId="49" fontId="10" fillId="2" borderId="0" xfId="0" applyNumberFormat="1" applyFont="1" applyFill="1" applyAlignment="1">
      <alignment horizontal="left" vertical="center"/>
    </xf>
    <xf numFmtId="49" fontId="9" fillId="2" borderId="0" xfId="0" applyNumberFormat="1" applyFont="1" applyFill="1" applyAlignment="1">
      <alignment horizontal="left" vertical="center"/>
    </xf>
    <xf numFmtId="49" fontId="6" fillId="3" borderId="6" xfId="0" applyNumberFormat="1" applyFont="1" applyFill="1" applyBorder="1" applyAlignment="1">
      <alignment horizontal="left" vertical="top"/>
    </xf>
    <xf numFmtId="164" fontId="7" fillId="2" borderId="0" xfId="0" applyNumberFormat="1" applyFont="1" applyFill="1" applyAlignment="1">
      <alignment horizontal="center" vertical="center"/>
    </xf>
    <xf numFmtId="0" fontId="6" fillId="2" borderId="6" xfId="0" applyFont="1" applyFill="1" applyBorder="1" applyAlignment="1">
      <alignment horizontal="left" vertical="center"/>
    </xf>
    <xf numFmtId="49" fontId="12" fillId="3" borderId="6" xfId="0" applyNumberFormat="1" applyFont="1" applyFill="1" applyBorder="1" applyAlignment="1">
      <alignment horizontal="center" vertical="center"/>
    </xf>
    <xf numFmtId="3" fontId="3" fillId="2" borderId="0" xfId="0" applyNumberFormat="1" applyFont="1" applyFill="1" applyAlignment="1">
      <alignment horizontal="right" vertical="center"/>
    </xf>
    <xf numFmtId="49" fontId="6" fillId="2" borderId="1" xfId="0" applyNumberFormat="1" applyFont="1" applyFill="1" applyBorder="1" applyAlignment="1">
      <alignment horizontal="left" vertical="center"/>
    </xf>
    <xf numFmtId="49" fontId="15" fillId="2" borderId="0" xfId="0" applyNumberFormat="1" applyFont="1" applyFill="1" applyAlignment="1">
      <alignment horizontal="center" vertical="center"/>
    </xf>
    <xf numFmtId="49" fontId="7" fillId="2" borderId="0" xfId="0" applyNumberFormat="1" applyFont="1" applyFill="1" applyAlignment="1">
      <alignment horizontal="center" vertical="center"/>
    </xf>
    <xf numFmtId="49" fontId="12" fillId="2" borderId="0" xfId="0" applyNumberFormat="1" applyFont="1" applyFill="1" applyAlignment="1">
      <alignment horizontal="center" vertical="center"/>
    </xf>
    <xf numFmtId="49" fontId="7" fillId="2" borderId="7" xfId="0" applyNumberFormat="1" applyFont="1" applyFill="1" applyBorder="1" applyAlignment="1">
      <alignment horizontal="center" vertical="center"/>
    </xf>
    <xf numFmtId="49" fontId="16" fillId="2" borderId="0" xfId="0" applyNumberFormat="1" applyFont="1" applyFill="1" applyAlignment="1">
      <alignment horizontal="center" vertical="center"/>
    </xf>
    <xf numFmtId="3" fontId="7" fillId="2" borderId="0" xfId="0" applyNumberFormat="1" applyFont="1" applyFill="1" applyAlignment="1">
      <alignment horizontal="center" vertical="center"/>
    </xf>
    <xf numFmtId="165" fontId="7" fillId="2" borderId="0" xfId="0" applyNumberFormat="1" applyFont="1" applyFill="1" applyAlignment="1">
      <alignment horizontal="center" vertical="center"/>
    </xf>
    <xf numFmtId="49" fontId="13" fillId="2" borderId="0" xfId="0" applyNumberFormat="1" applyFont="1" applyFill="1" applyAlignment="1">
      <alignment horizontal="left" vertical="center"/>
    </xf>
    <xf numFmtId="49" fontId="13" fillId="2" borderId="5" xfId="0" applyNumberFormat="1" applyFont="1" applyFill="1" applyBorder="1" applyAlignment="1">
      <alignment horizontal="left" vertical="center"/>
    </xf>
    <xf numFmtId="49" fontId="13" fillId="2" borderId="0" xfId="0" applyNumberFormat="1" applyFont="1" applyFill="1" applyAlignment="1">
      <alignment horizontal="left"/>
    </xf>
    <xf numFmtId="49" fontId="18" fillId="2" borderId="0" xfId="0" applyNumberFormat="1" applyFont="1" applyFill="1" applyAlignment="1">
      <alignment horizontal="left" vertical="center"/>
    </xf>
    <xf numFmtId="49" fontId="13" fillId="2" borderId="7" xfId="0" applyNumberFormat="1" applyFont="1" applyFill="1" applyBorder="1" applyAlignment="1">
      <alignment horizontal="left" vertical="center"/>
    </xf>
    <xf numFmtId="3" fontId="12" fillId="3" borderId="6" xfId="0" applyNumberFormat="1" applyFont="1" applyFill="1" applyBorder="1" applyAlignment="1">
      <alignment horizontal="center" vertical="center"/>
    </xf>
    <xf numFmtId="165" fontId="12" fillId="3" borderId="6" xfId="0" applyNumberFormat="1" applyFont="1" applyFill="1" applyBorder="1" applyAlignment="1">
      <alignment horizontal="center" vertical="center"/>
    </xf>
    <xf numFmtId="4" fontId="7" fillId="2" borderId="0" xfId="0" applyNumberFormat="1" applyFont="1" applyFill="1" applyAlignment="1">
      <alignment horizontal="center" vertical="center"/>
    </xf>
    <xf numFmtId="4" fontId="12" fillId="3" borderId="6" xfId="0" applyNumberFormat="1" applyFont="1" applyFill="1" applyBorder="1" applyAlignment="1">
      <alignment horizontal="center" vertical="center"/>
    </xf>
    <xf numFmtId="49" fontId="7" fillId="2" borderId="0" xfId="0" applyNumberFormat="1" applyFont="1" applyFill="1" applyAlignment="1">
      <alignment horizontal="left" vertical="center"/>
    </xf>
    <xf numFmtId="0" fontId="12" fillId="3" borderId="6" xfId="0" applyFont="1" applyFill="1" applyBorder="1" applyAlignment="1">
      <alignment horizontal="left" vertical="center"/>
    </xf>
    <xf numFmtId="0" fontId="12" fillId="3" borderId="6" xfId="0" applyFont="1" applyFill="1" applyBorder="1" applyAlignment="1">
      <alignment horizontal="center" vertical="center"/>
    </xf>
    <xf numFmtId="1" fontId="7" fillId="2" borderId="0" xfId="0" applyNumberFormat="1" applyFont="1" applyFill="1" applyAlignment="1">
      <alignment horizontal="center" vertical="center"/>
    </xf>
    <xf numFmtId="4" fontId="3" fillId="2" borderId="0" xfId="0" applyNumberFormat="1" applyFont="1" applyFill="1" applyAlignment="1">
      <alignment horizontal="center" vertical="center"/>
    </xf>
    <xf numFmtId="4" fontId="6" fillId="3" borderId="6" xfId="0" applyNumberFormat="1" applyFont="1" applyFill="1" applyBorder="1" applyAlignment="1">
      <alignment horizontal="center" vertical="center"/>
    </xf>
    <xf numFmtId="0" fontId="6" fillId="2" borderId="1" xfId="0" applyFont="1" applyFill="1" applyBorder="1" applyAlignment="1">
      <alignment horizontal="left" vertical="top" wrapText="1"/>
    </xf>
    <xf numFmtId="49" fontId="6" fillId="3" borderId="6" xfId="0" applyNumberFormat="1" applyFont="1" applyFill="1" applyBorder="1" applyAlignment="1">
      <alignment horizontal="center" vertical="center"/>
    </xf>
    <xf numFmtId="3" fontId="24" fillId="3" borderId="6" xfId="0" applyNumberFormat="1" applyFont="1" applyFill="1" applyBorder="1" applyAlignment="1">
      <alignment horizontal="right" vertical="center"/>
    </xf>
    <xf numFmtId="3" fontId="7" fillId="2" borderId="0" xfId="0" applyNumberFormat="1" applyFont="1" applyFill="1" applyAlignment="1">
      <alignment horizontal="right" vertical="center" wrapText="1"/>
    </xf>
    <xf numFmtId="0" fontId="24" fillId="3" borderId="6" xfId="0" applyFont="1" applyFill="1" applyBorder="1" applyAlignment="1">
      <alignment horizontal="right" vertical="center" wrapText="1"/>
    </xf>
    <xf numFmtId="49" fontId="6" fillId="3" borderId="6" xfId="0" applyNumberFormat="1" applyFont="1" applyFill="1" applyBorder="1" applyAlignment="1">
      <alignment horizontal="center" vertical="center" wrapText="1"/>
    </xf>
    <xf numFmtId="49" fontId="25" fillId="6" borderId="1" xfId="0" applyNumberFormat="1" applyFont="1" applyFill="1" applyBorder="1" applyAlignment="1">
      <alignment horizontal="center" vertical="center"/>
    </xf>
    <xf numFmtId="49" fontId="25" fillId="7" borderId="1" xfId="0" applyNumberFormat="1" applyFont="1" applyFill="1" applyBorder="1" applyAlignment="1">
      <alignment horizontal="center" vertical="center"/>
    </xf>
    <xf numFmtId="167" fontId="3" fillId="2" borderId="0" xfId="0" applyNumberFormat="1" applyFont="1" applyFill="1" applyAlignment="1">
      <alignment horizontal="left" vertical="center"/>
    </xf>
    <xf numFmtId="49" fontId="25" fillId="5" borderId="1" xfId="0" applyNumberFormat="1" applyFont="1" applyFill="1" applyBorder="1" applyAlignment="1">
      <alignment horizontal="center" vertical="center"/>
    </xf>
    <xf numFmtId="0" fontId="41" fillId="0" borderId="0" xfId="1" applyFont="1" applyAlignment="1">
      <alignment horizontal="left" vertical="center" wrapText="1"/>
    </xf>
  </cellXfs>
  <cellStyles count="7">
    <cellStyle name="Hyperlink 2" xfId="4" xr:uid="{73117C13-D882-444B-BCB2-4340B9F3225A}"/>
    <cellStyle name="Normal" xfId="0" builtinId="0"/>
    <cellStyle name="Normal 2" xfId="1" xr:uid="{38A54E60-0C3F-4AE1-8CF5-A2DFE4472B78}"/>
    <cellStyle name="Normal 3" xfId="3" xr:uid="{172A6A37-2236-4286-8402-D7AEBE86F610}"/>
    <cellStyle name="Normal 4" xfId="5" xr:uid="{ABB8B6BE-3077-4C2F-859D-3E2D67990266}"/>
    <cellStyle name="Percent 2" xfId="2" xr:uid="{DEDA09D5-5C16-4C8B-8830-77F5ACB8633A}"/>
    <cellStyle name="Percent 2 2" xfId="6" xr:uid="{4916F2E4-9BA6-4C36-BA1A-5FA90CE9D5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png"/><Relationship Id="rId18" Type="http://schemas.openxmlformats.org/officeDocument/2006/relationships/image" Target="../media/image20.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4.png"/><Relationship Id="rId17" Type="http://schemas.openxmlformats.org/officeDocument/2006/relationships/image" Target="../media/image19.png"/><Relationship Id="rId2" Type="http://schemas.openxmlformats.org/officeDocument/2006/relationships/image" Target="../media/image4.png"/><Relationship Id="rId16" Type="http://schemas.openxmlformats.org/officeDocument/2006/relationships/image" Target="../media/image18.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5" Type="http://schemas.openxmlformats.org/officeDocument/2006/relationships/image" Target="../media/image17.png"/><Relationship Id="rId10" Type="http://schemas.openxmlformats.org/officeDocument/2006/relationships/image" Target="../media/image12.png"/><Relationship Id="rId19" Type="http://schemas.openxmlformats.org/officeDocument/2006/relationships/image" Target="../media/image21.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6.png"/></Relationships>
</file>

<file path=xl/drawings/_rels/drawing9.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662940</xdr:colOff>
      <xdr:row>12</xdr:row>
      <xdr:rowOff>15241</xdr:rowOff>
    </xdr:from>
    <xdr:ext cx="4705568" cy="1371328"/>
    <xdr:pic>
      <xdr:nvPicPr>
        <xdr:cNvPr id="2" name="Picture 1">
          <a:extLst>
            <a:ext uri="{FF2B5EF4-FFF2-40B4-BE49-F238E27FC236}">
              <a16:creationId xmlns:a16="http://schemas.microsoft.com/office/drawing/2014/main" id="{16C4A646-FDDF-4CBD-9ED3-90F84024BC76}"/>
            </a:ext>
          </a:extLst>
        </xdr:cNvPr>
        <xdr:cNvPicPr>
          <a:picLocks noChangeAspect="1"/>
        </xdr:cNvPicPr>
      </xdr:nvPicPr>
      <xdr:blipFill>
        <a:blip xmlns:r="http://schemas.openxmlformats.org/officeDocument/2006/relationships" r:embed="rId1"/>
        <a:stretch>
          <a:fillRect/>
        </a:stretch>
      </xdr:blipFill>
      <xdr:spPr>
        <a:xfrm>
          <a:off x="1874520" y="2118361"/>
          <a:ext cx="4705568" cy="1371328"/>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0</xdr:row>
      <xdr:rowOff>0</xdr:rowOff>
    </xdr:from>
    <xdr:to>
      <xdr:col>6</xdr:col>
      <xdr:colOff>0</xdr:colOff>
      <xdr:row>3</xdr:row>
      <xdr:rowOff>0</xdr:rowOff>
    </xdr:to>
    <xdr:pic>
      <xdr:nvPicPr>
        <xdr:cNvPr id="9" name="Picture 9" descr="Inserted picture RelID:1">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76200</xdr:colOff>
      <xdr:row>0</xdr:row>
      <xdr:rowOff>19050</xdr:rowOff>
    </xdr:from>
    <xdr:to>
      <xdr:col>1</xdr:col>
      <xdr:colOff>951230</xdr:colOff>
      <xdr:row>2</xdr:row>
      <xdr:rowOff>0</xdr:rowOff>
    </xdr:to>
    <xdr:pic>
      <xdr:nvPicPr>
        <xdr:cNvPr id="10" name="Picture 29" descr="Inserted picture RelID:1">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0</xdr:colOff>
      <xdr:row>4</xdr:row>
      <xdr:rowOff>0</xdr:rowOff>
    </xdr:to>
    <xdr:pic>
      <xdr:nvPicPr>
        <xdr:cNvPr id="2" name="Picture 1" descr="Inserted picture RelID: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0</xdr:colOff>
      <xdr:row>3</xdr:row>
      <xdr:rowOff>0</xdr:rowOff>
    </xdr:to>
    <xdr:pic>
      <xdr:nvPicPr>
        <xdr:cNvPr id="2" name="Picture 2" descr="Inserted picture Rel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0</xdr:colOff>
      <xdr:row>3</xdr:row>
      <xdr:rowOff>0</xdr:rowOff>
    </xdr:to>
    <xdr:pic>
      <xdr:nvPicPr>
        <xdr:cNvPr id="3" name="Picture 3" descr="Inserted picture RelID:1">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0</xdr:colOff>
      <xdr:row>3</xdr:row>
      <xdr:rowOff>0</xdr:rowOff>
    </xdr:to>
    <xdr:pic>
      <xdr:nvPicPr>
        <xdr:cNvPr id="4" name="Picture 4" descr="Inserted picture RelID:1">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0</xdr:colOff>
      <xdr:row>3</xdr:row>
      <xdr:rowOff>0</xdr:rowOff>
    </xdr:to>
    <xdr:pic>
      <xdr:nvPicPr>
        <xdr:cNvPr id="5" name="Picture 5" descr="Inserted picture RelID:1">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0</xdr:rowOff>
    </xdr:from>
    <xdr:to>
      <xdr:col>12</xdr:col>
      <xdr:colOff>0</xdr:colOff>
      <xdr:row>3</xdr:row>
      <xdr:rowOff>0</xdr:rowOff>
    </xdr:to>
    <xdr:pic>
      <xdr:nvPicPr>
        <xdr:cNvPr id="6" name="Picture 6" descr="Inserted picture RelID:1">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0</xdr:colOff>
      <xdr:row>3</xdr:row>
      <xdr:rowOff>0</xdr:rowOff>
    </xdr:to>
    <xdr:pic>
      <xdr:nvPicPr>
        <xdr:cNvPr id="7" name="Picture 7" descr="Inserted picture RelID:1">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1</xdr:col>
      <xdr:colOff>0</xdr:colOff>
      <xdr:row>11</xdr:row>
      <xdr:rowOff>95250</xdr:rowOff>
    </xdr:from>
    <xdr:to>
      <xdr:col>4</xdr:col>
      <xdr:colOff>3010662</xdr:colOff>
      <xdr:row>11</xdr:row>
      <xdr:rowOff>2838450</xdr:rowOff>
    </xdr:to>
    <xdr:pic>
      <xdr:nvPicPr>
        <xdr:cNvPr id="2" name="Picture 8" descr="Inserted picture RelID:2">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twoCellAnchor>
  <xdr:twoCellAnchor>
    <xdr:from>
      <xdr:col>0</xdr:col>
      <xdr:colOff>28448</xdr:colOff>
      <xdr:row>13</xdr:row>
      <xdr:rowOff>66802</xdr:rowOff>
    </xdr:from>
    <xdr:to>
      <xdr:col>6</xdr:col>
      <xdr:colOff>0</xdr:colOff>
      <xdr:row>13</xdr:row>
      <xdr:rowOff>4419600</xdr:rowOff>
    </xdr:to>
    <xdr:pic>
      <xdr:nvPicPr>
        <xdr:cNvPr id="3" name="Picture 9" descr="Inserted picture RelID:3">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twoCellAnchor>
  <xdr:twoCellAnchor>
    <xdr:from>
      <xdr:col>0</xdr:col>
      <xdr:colOff>19050</xdr:colOff>
      <xdr:row>15</xdr:row>
      <xdr:rowOff>71882</xdr:rowOff>
    </xdr:from>
    <xdr:to>
      <xdr:col>4</xdr:col>
      <xdr:colOff>3057906</xdr:colOff>
      <xdr:row>15</xdr:row>
      <xdr:rowOff>4282186</xdr:rowOff>
    </xdr:to>
    <xdr:pic>
      <xdr:nvPicPr>
        <xdr:cNvPr id="4" name="Picture 10" descr="Inserted picture RelID:4">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twoCellAnchor>
  <xdr:twoCellAnchor>
    <xdr:from>
      <xdr:col>0</xdr:col>
      <xdr:colOff>0</xdr:colOff>
      <xdr:row>17</xdr:row>
      <xdr:rowOff>28702</xdr:rowOff>
    </xdr:from>
    <xdr:to>
      <xdr:col>4</xdr:col>
      <xdr:colOff>3248152</xdr:colOff>
      <xdr:row>17</xdr:row>
      <xdr:rowOff>4276852</xdr:rowOff>
    </xdr:to>
    <xdr:pic>
      <xdr:nvPicPr>
        <xdr:cNvPr id="5" name="Picture 11" descr="Inserted picture RelID:5">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5"/>
        <a:stretch>
          <a:fillRect/>
        </a:stretch>
      </xdr:blipFill>
      <xdr:spPr>
        <a:xfrm>
          <a:off x="0" y="0"/>
          <a:ext cx="0" cy="0"/>
        </a:xfrm>
        <a:prstGeom prst="rect">
          <a:avLst/>
        </a:prstGeom>
      </xdr:spPr>
    </xdr:pic>
    <xdr:clientData/>
  </xdr:twoCellAnchor>
  <xdr:twoCellAnchor>
    <xdr:from>
      <xdr:col>0</xdr:col>
      <xdr:colOff>0</xdr:colOff>
      <xdr:row>19</xdr:row>
      <xdr:rowOff>35814</xdr:rowOff>
    </xdr:from>
    <xdr:to>
      <xdr:col>4</xdr:col>
      <xdr:colOff>3134360</xdr:colOff>
      <xdr:row>19</xdr:row>
      <xdr:rowOff>4293870</xdr:rowOff>
    </xdr:to>
    <xdr:pic>
      <xdr:nvPicPr>
        <xdr:cNvPr id="6" name="Picture 12" descr="Inserted picture RelID:6">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6"/>
        <a:stretch>
          <a:fillRect/>
        </a:stretch>
      </xdr:blipFill>
      <xdr:spPr>
        <a:xfrm>
          <a:off x="0" y="0"/>
          <a:ext cx="0" cy="0"/>
        </a:xfrm>
        <a:prstGeom prst="rect">
          <a:avLst/>
        </a:prstGeom>
      </xdr:spPr>
    </xdr:pic>
    <xdr:clientData/>
  </xdr:twoCellAnchor>
  <xdr:twoCellAnchor>
    <xdr:from>
      <xdr:col>0</xdr:col>
      <xdr:colOff>47498</xdr:colOff>
      <xdr:row>21</xdr:row>
      <xdr:rowOff>35814</xdr:rowOff>
    </xdr:from>
    <xdr:to>
      <xdr:col>4</xdr:col>
      <xdr:colOff>3286760</xdr:colOff>
      <xdr:row>21</xdr:row>
      <xdr:rowOff>4217670</xdr:rowOff>
    </xdr:to>
    <xdr:pic>
      <xdr:nvPicPr>
        <xdr:cNvPr id="8" name="Picture 13" descr="Inserted picture RelID: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7"/>
        <a:stretch>
          <a:fillRect/>
        </a:stretch>
      </xdr:blipFill>
      <xdr:spPr>
        <a:xfrm>
          <a:off x="0" y="0"/>
          <a:ext cx="0" cy="0"/>
        </a:xfrm>
        <a:prstGeom prst="rect">
          <a:avLst/>
        </a:prstGeom>
      </xdr:spPr>
    </xdr:pic>
    <xdr:clientData/>
  </xdr:twoCellAnchor>
  <xdr:twoCellAnchor>
    <xdr:from>
      <xdr:col>1</xdr:col>
      <xdr:colOff>76200</xdr:colOff>
      <xdr:row>23</xdr:row>
      <xdr:rowOff>35814</xdr:rowOff>
    </xdr:from>
    <xdr:to>
      <xdr:col>4</xdr:col>
      <xdr:colOff>3068320</xdr:colOff>
      <xdr:row>24</xdr:row>
      <xdr:rowOff>0</xdr:rowOff>
    </xdr:to>
    <xdr:pic>
      <xdr:nvPicPr>
        <xdr:cNvPr id="9" name="Picture 14" descr="Inserted picture RelID: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8"/>
        <a:stretch>
          <a:fillRect/>
        </a:stretch>
      </xdr:blipFill>
      <xdr:spPr>
        <a:xfrm>
          <a:off x="0" y="0"/>
          <a:ext cx="0" cy="0"/>
        </a:xfrm>
        <a:prstGeom prst="rect">
          <a:avLst/>
        </a:prstGeom>
      </xdr:spPr>
    </xdr:pic>
    <xdr:clientData/>
  </xdr:twoCellAnchor>
  <xdr:twoCellAnchor>
    <xdr:from>
      <xdr:col>1</xdr:col>
      <xdr:colOff>485648</xdr:colOff>
      <xdr:row>25</xdr:row>
      <xdr:rowOff>47752</xdr:rowOff>
    </xdr:from>
    <xdr:to>
      <xdr:col>4</xdr:col>
      <xdr:colOff>2401062</xdr:colOff>
      <xdr:row>25</xdr:row>
      <xdr:rowOff>2067052</xdr:rowOff>
    </xdr:to>
    <xdr:pic>
      <xdr:nvPicPr>
        <xdr:cNvPr id="10" name="Picture 15" descr="Inserted picture RelID: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9"/>
        <a:stretch>
          <a:fillRect/>
        </a:stretch>
      </xdr:blipFill>
      <xdr:spPr>
        <a:xfrm>
          <a:off x="0" y="0"/>
          <a:ext cx="0" cy="0"/>
        </a:xfrm>
        <a:prstGeom prst="rect">
          <a:avLst/>
        </a:prstGeom>
      </xdr:spPr>
    </xdr:pic>
    <xdr:clientData/>
  </xdr:twoCellAnchor>
  <xdr:twoCellAnchor>
    <xdr:from>
      <xdr:col>1</xdr:col>
      <xdr:colOff>180848</xdr:colOff>
      <xdr:row>27</xdr:row>
      <xdr:rowOff>104902</xdr:rowOff>
    </xdr:from>
    <xdr:to>
      <xdr:col>4</xdr:col>
      <xdr:colOff>2981452</xdr:colOff>
      <xdr:row>27</xdr:row>
      <xdr:rowOff>2895600</xdr:rowOff>
    </xdr:to>
    <xdr:pic>
      <xdr:nvPicPr>
        <xdr:cNvPr id="11" name="Picture 16" descr="Inserted picture RelID: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0"/>
        <a:stretch>
          <a:fillRect/>
        </a:stretch>
      </xdr:blipFill>
      <xdr:spPr>
        <a:xfrm>
          <a:off x="0" y="0"/>
          <a:ext cx="0" cy="0"/>
        </a:xfrm>
        <a:prstGeom prst="rect">
          <a:avLst/>
        </a:prstGeom>
      </xdr:spPr>
    </xdr:pic>
    <xdr:clientData/>
  </xdr:twoCellAnchor>
  <xdr:twoCellAnchor>
    <xdr:from>
      <xdr:col>1</xdr:col>
      <xdr:colOff>104648</xdr:colOff>
      <xdr:row>29</xdr:row>
      <xdr:rowOff>35814</xdr:rowOff>
    </xdr:from>
    <xdr:to>
      <xdr:col>4</xdr:col>
      <xdr:colOff>3287014</xdr:colOff>
      <xdr:row>29</xdr:row>
      <xdr:rowOff>2302764</xdr:rowOff>
    </xdr:to>
    <xdr:pic>
      <xdr:nvPicPr>
        <xdr:cNvPr id="12" name="Picture 17" descr="Inserted picture RelID: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1"/>
        <a:stretch>
          <a:fillRect/>
        </a:stretch>
      </xdr:blipFill>
      <xdr:spPr>
        <a:xfrm>
          <a:off x="0" y="0"/>
          <a:ext cx="0" cy="0"/>
        </a:xfrm>
        <a:prstGeom prst="rect">
          <a:avLst/>
        </a:prstGeom>
      </xdr:spPr>
    </xdr:pic>
    <xdr:clientData/>
  </xdr:twoCellAnchor>
  <xdr:twoCellAnchor>
    <xdr:from>
      <xdr:col>1</xdr:col>
      <xdr:colOff>323850</xdr:colOff>
      <xdr:row>31</xdr:row>
      <xdr:rowOff>104902</xdr:rowOff>
    </xdr:from>
    <xdr:to>
      <xdr:col>4</xdr:col>
      <xdr:colOff>2124456</xdr:colOff>
      <xdr:row>31</xdr:row>
      <xdr:rowOff>2276602</xdr:rowOff>
    </xdr:to>
    <xdr:pic>
      <xdr:nvPicPr>
        <xdr:cNvPr id="13" name="Picture 18" descr="Inserted picture RelID: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12"/>
        <a:stretch>
          <a:fillRect/>
        </a:stretch>
      </xdr:blipFill>
      <xdr:spPr>
        <a:xfrm>
          <a:off x="0" y="0"/>
          <a:ext cx="0" cy="0"/>
        </a:xfrm>
        <a:prstGeom prst="rect">
          <a:avLst/>
        </a:prstGeom>
      </xdr:spPr>
    </xdr:pic>
    <xdr:clientData/>
  </xdr:twoCellAnchor>
  <xdr:twoCellAnchor>
    <xdr:from>
      <xdr:col>0</xdr:col>
      <xdr:colOff>47498</xdr:colOff>
      <xdr:row>33</xdr:row>
      <xdr:rowOff>104902</xdr:rowOff>
    </xdr:from>
    <xdr:to>
      <xdr:col>4</xdr:col>
      <xdr:colOff>2381250</xdr:colOff>
      <xdr:row>33</xdr:row>
      <xdr:rowOff>3762502</xdr:rowOff>
    </xdr:to>
    <xdr:pic>
      <xdr:nvPicPr>
        <xdr:cNvPr id="14" name="Picture 19" descr="Inserted picture RelID: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3"/>
        <a:stretch>
          <a:fillRect/>
        </a:stretch>
      </xdr:blipFill>
      <xdr:spPr>
        <a:xfrm>
          <a:off x="0" y="0"/>
          <a:ext cx="0" cy="0"/>
        </a:xfrm>
        <a:prstGeom prst="rect">
          <a:avLst/>
        </a:prstGeom>
      </xdr:spPr>
    </xdr:pic>
    <xdr:clientData/>
  </xdr:twoCellAnchor>
  <xdr:twoCellAnchor>
    <xdr:from>
      <xdr:col>1</xdr:col>
      <xdr:colOff>65786</xdr:colOff>
      <xdr:row>35</xdr:row>
      <xdr:rowOff>115062</xdr:rowOff>
    </xdr:from>
    <xdr:to>
      <xdr:col>4</xdr:col>
      <xdr:colOff>2476754</xdr:colOff>
      <xdr:row>35</xdr:row>
      <xdr:rowOff>3772662</xdr:rowOff>
    </xdr:to>
    <xdr:pic>
      <xdr:nvPicPr>
        <xdr:cNvPr id="15" name="Picture 20" descr="Inserted picture RelID: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4"/>
        <a:stretch>
          <a:fillRect/>
        </a:stretch>
      </xdr:blipFill>
      <xdr:spPr>
        <a:xfrm>
          <a:off x="0" y="0"/>
          <a:ext cx="0" cy="0"/>
        </a:xfrm>
        <a:prstGeom prst="rect">
          <a:avLst/>
        </a:prstGeom>
      </xdr:spPr>
    </xdr:pic>
    <xdr:clientData/>
  </xdr:twoCellAnchor>
  <xdr:twoCellAnchor>
    <xdr:from>
      <xdr:col>1</xdr:col>
      <xdr:colOff>161798</xdr:colOff>
      <xdr:row>37</xdr:row>
      <xdr:rowOff>35814</xdr:rowOff>
    </xdr:from>
    <xdr:to>
      <xdr:col>4</xdr:col>
      <xdr:colOff>2477262</xdr:colOff>
      <xdr:row>37</xdr:row>
      <xdr:rowOff>3340862</xdr:rowOff>
    </xdr:to>
    <xdr:pic>
      <xdr:nvPicPr>
        <xdr:cNvPr id="16" name="Picture 21" descr="Inserted picture RelID: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15"/>
        <a:stretch>
          <a:fillRect/>
        </a:stretch>
      </xdr:blipFill>
      <xdr:spPr>
        <a:xfrm>
          <a:off x="0" y="0"/>
          <a:ext cx="0" cy="0"/>
        </a:xfrm>
        <a:prstGeom prst="rect">
          <a:avLst/>
        </a:prstGeom>
      </xdr:spPr>
    </xdr:pic>
    <xdr:clientData/>
  </xdr:twoCellAnchor>
  <xdr:twoCellAnchor>
    <xdr:from>
      <xdr:col>1</xdr:col>
      <xdr:colOff>247650</xdr:colOff>
      <xdr:row>39</xdr:row>
      <xdr:rowOff>35814</xdr:rowOff>
    </xdr:from>
    <xdr:to>
      <xdr:col>4</xdr:col>
      <xdr:colOff>3172460</xdr:colOff>
      <xdr:row>39</xdr:row>
      <xdr:rowOff>4398772</xdr:rowOff>
    </xdr:to>
    <xdr:pic>
      <xdr:nvPicPr>
        <xdr:cNvPr id="17" name="Picture 22" descr="Inserted picture RelID:16">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16"/>
        <a:stretch>
          <a:fillRect/>
        </a:stretch>
      </xdr:blipFill>
      <xdr:spPr>
        <a:xfrm>
          <a:off x="0" y="0"/>
          <a:ext cx="0" cy="0"/>
        </a:xfrm>
        <a:prstGeom prst="rect">
          <a:avLst/>
        </a:prstGeom>
      </xdr:spPr>
    </xdr:pic>
    <xdr:clientData/>
  </xdr:twoCellAnchor>
  <xdr:twoCellAnchor>
    <xdr:from>
      <xdr:col>1</xdr:col>
      <xdr:colOff>171450</xdr:colOff>
      <xdr:row>41</xdr:row>
      <xdr:rowOff>35814</xdr:rowOff>
    </xdr:from>
    <xdr:to>
      <xdr:col>4</xdr:col>
      <xdr:colOff>2975356</xdr:colOff>
      <xdr:row>41</xdr:row>
      <xdr:rowOff>4856480</xdr:rowOff>
    </xdr:to>
    <xdr:pic>
      <xdr:nvPicPr>
        <xdr:cNvPr id="18" name="Picture 23" descr="Inserted picture RelID:17">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17"/>
        <a:stretch>
          <a:fillRect/>
        </a:stretch>
      </xdr:blipFill>
      <xdr:spPr>
        <a:xfrm>
          <a:off x="0" y="0"/>
          <a:ext cx="0" cy="0"/>
        </a:xfrm>
        <a:prstGeom prst="rect">
          <a:avLst/>
        </a:prstGeom>
      </xdr:spPr>
    </xdr:pic>
    <xdr:clientData/>
  </xdr:twoCellAnchor>
  <xdr:twoCellAnchor>
    <xdr:from>
      <xdr:col>0</xdr:col>
      <xdr:colOff>71882</xdr:colOff>
      <xdr:row>43</xdr:row>
      <xdr:rowOff>107950</xdr:rowOff>
    </xdr:from>
    <xdr:to>
      <xdr:col>4</xdr:col>
      <xdr:colOff>1911604</xdr:colOff>
      <xdr:row>43</xdr:row>
      <xdr:rowOff>2127250</xdr:rowOff>
    </xdr:to>
    <xdr:pic>
      <xdr:nvPicPr>
        <xdr:cNvPr id="19" name="Picture 24" descr="Inserted picture RelID:18">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18"/>
        <a:stretch>
          <a:fillRect/>
        </a:stretch>
      </xdr:blipFill>
      <xdr:spPr>
        <a:xfrm>
          <a:off x="0" y="0"/>
          <a:ext cx="0" cy="0"/>
        </a:xfrm>
        <a:prstGeom prst="rect">
          <a:avLst/>
        </a:prstGeom>
      </xdr:spPr>
    </xdr:pic>
    <xdr:clientData/>
  </xdr:twoCellAnchor>
  <xdr:twoCellAnchor>
    <xdr:from>
      <xdr:col>0</xdr:col>
      <xdr:colOff>75438</xdr:colOff>
      <xdr:row>45</xdr:row>
      <xdr:rowOff>122174</xdr:rowOff>
    </xdr:from>
    <xdr:to>
      <xdr:col>4</xdr:col>
      <xdr:colOff>1917954</xdr:colOff>
      <xdr:row>45</xdr:row>
      <xdr:rowOff>2141474</xdr:rowOff>
    </xdr:to>
    <xdr:pic>
      <xdr:nvPicPr>
        <xdr:cNvPr id="20" name="Picture 25" descr="Inserted picture RelID:19">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19"/>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0</xdr:colOff>
      <xdr:row>3</xdr:row>
      <xdr:rowOff>0</xdr:rowOff>
    </xdr:to>
    <xdr:pic>
      <xdr:nvPicPr>
        <xdr:cNvPr id="8" name="Picture 8" descr="Inserted picture RelID:1">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0</xdr:col>
      <xdr:colOff>47498</xdr:colOff>
      <xdr:row>18</xdr:row>
      <xdr:rowOff>114300</xdr:rowOff>
    </xdr:from>
    <xdr:to>
      <xdr:col>6</xdr:col>
      <xdr:colOff>943610</xdr:colOff>
      <xdr:row>45</xdr:row>
      <xdr:rowOff>80010</xdr:rowOff>
    </xdr:to>
    <xdr:pic>
      <xdr:nvPicPr>
        <xdr:cNvPr id="2" name="Picture 27" descr="Inserted picture RelID:2">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16.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comments" Target="../comments1.x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0C706-26C5-4F7D-A596-8DB8990B5A1E}">
  <sheetPr>
    <tabColor rgb="FFE36E00"/>
  </sheetPr>
  <dimension ref="A1:A174"/>
  <sheetViews>
    <sheetView view="pageBreakPreview" zoomScale="60" zoomScaleNormal="60" workbookViewId="0"/>
  </sheetViews>
  <sheetFormatPr defaultColWidth="9.109375" defaultRowHeight="14.4" x14ac:dyDescent="0.3"/>
  <cols>
    <col min="1" max="1" width="242" style="104" customWidth="1"/>
    <col min="2" max="16384" width="9.109375" style="104"/>
  </cols>
  <sheetData>
    <row r="1" spans="1:1" ht="31.2" x14ac:dyDescent="0.3">
      <c r="A1" s="101" t="s">
        <v>1445</v>
      </c>
    </row>
    <row r="3" spans="1:1" ht="15" x14ac:dyDescent="0.3">
      <c r="A3" s="115"/>
    </row>
    <row r="4" spans="1:1" ht="34.799999999999997" x14ac:dyDescent="0.3">
      <c r="A4" s="111" t="s">
        <v>1444</v>
      </c>
    </row>
    <row r="5" spans="1:1" ht="34.799999999999997" x14ac:dyDescent="0.3">
      <c r="A5" s="111" t="s">
        <v>1443</v>
      </c>
    </row>
    <row r="6" spans="1:1" ht="52.2" x14ac:dyDescent="0.3">
      <c r="A6" s="111" t="s">
        <v>1442</v>
      </c>
    </row>
    <row r="7" spans="1:1" ht="17.399999999999999" x14ac:dyDescent="0.3">
      <c r="A7" s="111"/>
    </row>
    <row r="8" spans="1:1" ht="18" x14ac:dyDescent="0.3">
      <c r="A8" s="110" t="s">
        <v>1441</v>
      </c>
    </row>
    <row r="9" spans="1:1" ht="34.799999999999997" x14ac:dyDescent="0.35">
      <c r="A9" s="113" t="s">
        <v>1440</v>
      </c>
    </row>
    <row r="10" spans="1:1" ht="87" x14ac:dyDescent="0.3">
      <c r="A10" s="109" t="s">
        <v>1439</v>
      </c>
    </row>
    <row r="11" spans="1:1" ht="34.799999999999997" x14ac:dyDescent="0.3">
      <c r="A11" s="109" t="s">
        <v>1438</v>
      </c>
    </row>
    <row r="12" spans="1:1" ht="17.399999999999999" x14ac:dyDescent="0.3">
      <c r="A12" s="109" t="s">
        <v>1437</v>
      </c>
    </row>
    <row r="13" spans="1:1" ht="17.399999999999999" x14ac:dyDescent="0.3">
      <c r="A13" s="109" t="s">
        <v>1436</v>
      </c>
    </row>
    <row r="14" spans="1:1" ht="34.799999999999997" x14ac:dyDescent="0.3">
      <c r="A14" s="109" t="s">
        <v>1435</v>
      </c>
    </row>
    <row r="15" spans="1:1" ht="17.399999999999999" x14ac:dyDescent="0.3">
      <c r="A15" s="109"/>
    </row>
    <row r="16" spans="1:1" ht="18" x14ac:dyDescent="0.3">
      <c r="A16" s="110" t="s">
        <v>1434</v>
      </c>
    </row>
    <row r="17" spans="1:1" ht="17.399999999999999" x14ac:dyDescent="0.3">
      <c r="A17" s="106" t="s">
        <v>1433</v>
      </c>
    </row>
    <row r="18" spans="1:1" ht="34.799999999999997" x14ac:dyDescent="0.3">
      <c r="A18" s="107" t="s">
        <v>1432</v>
      </c>
    </row>
    <row r="19" spans="1:1" ht="34.799999999999997" x14ac:dyDescent="0.3">
      <c r="A19" s="107" t="s">
        <v>1431</v>
      </c>
    </row>
    <row r="20" spans="1:1" ht="52.2" x14ac:dyDescent="0.3">
      <c r="A20" s="107" t="s">
        <v>1430</v>
      </c>
    </row>
    <row r="21" spans="1:1" ht="87" x14ac:dyDescent="0.3">
      <c r="A21" s="107" t="s">
        <v>1429</v>
      </c>
    </row>
    <row r="22" spans="1:1" ht="52.2" x14ac:dyDescent="0.3">
      <c r="A22" s="107" t="s">
        <v>1428</v>
      </c>
    </row>
    <row r="23" spans="1:1" ht="34.799999999999997" x14ac:dyDescent="0.3">
      <c r="A23" s="107" t="s">
        <v>1427</v>
      </c>
    </row>
    <row r="24" spans="1:1" ht="17.399999999999999" x14ac:dyDescent="0.3">
      <c r="A24" s="107" t="s">
        <v>1426</v>
      </c>
    </row>
    <row r="25" spans="1:1" ht="17.399999999999999" x14ac:dyDescent="0.3">
      <c r="A25" s="106" t="s">
        <v>1425</v>
      </c>
    </row>
    <row r="26" spans="1:1" ht="52.2" x14ac:dyDescent="0.35">
      <c r="A26" s="105" t="s">
        <v>1424</v>
      </c>
    </row>
    <row r="27" spans="1:1" ht="17.399999999999999" x14ac:dyDescent="0.35">
      <c r="A27" s="105" t="s">
        <v>1423</v>
      </c>
    </row>
    <row r="28" spans="1:1" ht="17.399999999999999" x14ac:dyDescent="0.3">
      <c r="A28" s="106" t="s">
        <v>1422</v>
      </c>
    </row>
    <row r="29" spans="1:1" ht="34.799999999999997" x14ac:dyDescent="0.3">
      <c r="A29" s="107" t="s">
        <v>1421</v>
      </c>
    </row>
    <row r="30" spans="1:1" ht="34.799999999999997" x14ac:dyDescent="0.3">
      <c r="A30" s="107" t="s">
        <v>1420</v>
      </c>
    </row>
    <row r="31" spans="1:1" ht="34.799999999999997" x14ac:dyDescent="0.3">
      <c r="A31" s="107" t="s">
        <v>1419</v>
      </c>
    </row>
    <row r="32" spans="1:1" ht="34.799999999999997" x14ac:dyDescent="0.3">
      <c r="A32" s="107" t="s">
        <v>1418</v>
      </c>
    </row>
    <row r="33" spans="1:1" ht="17.399999999999999" x14ac:dyDescent="0.3">
      <c r="A33" s="107"/>
    </row>
    <row r="34" spans="1:1" ht="18" x14ac:dyDescent="0.3">
      <c r="A34" s="110" t="s">
        <v>1417</v>
      </c>
    </row>
    <row r="35" spans="1:1" ht="17.399999999999999" x14ac:dyDescent="0.3">
      <c r="A35" s="106" t="s">
        <v>1416</v>
      </c>
    </row>
    <row r="36" spans="1:1" ht="34.799999999999997" x14ac:dyDescent="0.3">
      <c r="A36" s="107" t="s">
        <v>1415</v>
      </c>
    </row>
    <row r="37" spans="1:1" ht="34.799999999999997" x14ac:dyDescent="0.3">
      <c r="A37" s="107" t="s">
        <v>1414</v>
      </c>
    </row>
    <row r="38" spans="1:1" ht="34.799999999999997" x14ac:dyDescent="0.3">
      <c r="A38" s="107" t="s">
        <v>1413</v>
      </c>
    </row>
    <row r="39" spans="1:1" ht="17.399999999999999" x14ac:dyDescent="0.3">
      <c r="A39" s="107" t="s">
        <v>1412</v>
      </c>
    </row>
    <row r="40" spans="1:1" ht="34.799999999999997" x14ac:dyDescent="0.3">
      <c r="A40" s="107" t="s">
        <v>1411</v>
      </c>
    </row>
    <row r="41" spans="1:1" ht="17.399999999999999" x14ac:dyDescent="0.3">
      <c r="A41" s="106" t="s">
        <v>1410</v>
      </c>
    </row>
    <row r="42" spans="1:1" ht="17.399999999999999" x14ac:dyDescent="0.3">
      <c r="A42" s="107" t="s">
        <v>1409</v>
      </c>
    </row>
    <row r="43" spans="1:1" ht="17.399999999999999" x14ac:dyDescent="0.35">
      <c r="A43" s="105" t="s">
        <v>1408</v>
      </c>
    </row>
    <row r="44" spans="1:1" ht="17.399999999999999" x14ac:dyDescent="0.3">
      <c r="A44" s="106" t="s">
        <v>1407</v>
      </c>
    </row>
    <row r="45" spans="1:1" ht="34.799999999999997" x14ac:dyDescent="0.35">
      <c r="A45" s="105" t="s">
        <v>1406</v>
      </c>
    </row>
    <row r="46" spans="1:1" ht="34.799999999999997" x14ac:dyDescent="0.3">
      <c r="A46" s="107" t="s">
        <v>1405</v>
      </c>
    </row>
    <row r="47" spans="1:1" ht="52.2" x14ac:dyDescent="0.3">
      <c r="A47" s="107" t="s">
        <v>1404</v>
      </c>
    </row>
    <row r="48" spans="1:1" ht="17.399999999999999" x14ac:dyDescent="0.3">
      <c r="A48" s="107" t="s">
        <v>1403</v>
      </c>
    </row>
    <row r="49" spans="1:1" ht="17.399999999999999" x14ac:dyDescent="0.35">
      <c r="A49" s="105" t="s">
        <v>1402</v>
      </c>
    </row>
    <row r="50" spans="1:1" ht="17.399999999999999" x14ac:dyDescent="0.3">
      <c r="A50" s="106" t="s">
        <v>1401</v>
      </c>
    </row>
    <row r="51" spans="1:1" ht="34.799999999999997" x14ac:dyDescent="0.35">
      <c r="A51" s="105" t="s">
        <v>1400</v>
      </c>
    </row>
    <row r="52" spans="1:1" ht="17.399999999999999" x14ac:dyDescent="0.3">
      <c r="A52" s="107" t="s">
        <v>1399</v>
      </c>
    </row>
    <row r="53" spans="1:1" ht="34.799999999999997" x14ac:dyDescent="0.35">
      <c r="A53" s="105" t="s">
        <v>1398</v>
      </c>
    </row>
    <row r="54" spans="1:1" ht="17.399999999999999" x14ac:dyDescent="0.3">
      <c r="A54" s="106" t="s">
        <v>1397</v>
      </c>
    </row>
    <row r="55" spans="1:1" ht="17.399999999999999" x14ac:dyDescent="0.35">
      <c r="A55" s="105" t="s">
        <v>1396</v>
      </c>
    </row>
    <row r="56" spans="1:1" ht="34.799999999999997" x14ac:dyDescent="0.3">
      <c r="A56" s="107" t="s">
        <v>1395</v>
      </c>
    </row>
    <row r="57" spans="1:1" ht="17.399999999999999" x14ac:dyDescent="0.3">
      <c r="A57" s="107" t="s">
        <v>1394</v>
      </c>
    </row>
    <row r="58" spans="1:1" ht="34.799999999999997" x14ac:dyDescent="0.3">
      <c r="A58" s="107" t="s">
        <v>1393</v>
      </c>
    </row>
    <row r="59" spans="1:1" ht="17.399999999999999" x14ac:dyDescent="0.3">
      <c r="A59" s="106" t="s">
        <v>1392</v>
      </c>
    </row>
    <row r="60" spans="1:1" ht="34.799999999999997" x14ac:dyDescent="0.3">
      <c r="A60" s="107" t="s">
        <v>1391</v>
      </c>
    </row>
    <row r="61" spans="1:1" ht="17.399999999999999" x14ac:dyDescent="0.3">
      <c r="A61" s="114"/>
    </row>
    <row r="62" spans="1:1" ht="18" x14ac:dyDescent="0.3">
      <c r="A62" s="110" t="s">
        <v>1390</v>
      </c>
    </row>
    <row r="63" spans="1:1" ht="17.399999999999999" x14ac:dyDescent="0.3">
      <c r="A63" s="106" t="s">
        <v>1389</v>
      </c>
    </row>
    <row r="64" spans="1:1" ht="34.799999999999997" x14ac:dyDescent="0.3">
      <c r="A64" s="107" t="s">
        <v>1388</v>
      </c>
    </row>
    <row r="65" spans="1:1" ht="17.399999999999999" x14ac:dyDescent="0.3">
      <c r="A65" s="107" t="s">
        <v>1387</v>
      </c>
    </row>
    <row r="66" spans="1:1" ht="52.2" x14ac:dyDescent="0.3">
      <c r="A66" s="109" t="s">
        <v>1386</v>
      </c>
    </row>
    <row r="67" spans="1:1" ht="34.799999999999997" x14ac:dyDescent="0.3">
      <c r="A67" s="109" t="s">
        <v>1385</v>
      </c>
    </row>
    <row r="68" spans="1:1" ht="34.799999999999997" x14ac:dyDescent="0.3">
      <c r="A68" s="109" t="s">
        <v>1384</v>
      </c>
    </row>
    <row r="69" spans="1:1" ht="17.399999999999999" x14ac:dyDescent="0.3">
      <c r="A69" s="112" t="s">
        <v>1383</v>
      </c>
    </row>
    <row r="70" spans="1:1" ht="52.2" x14ac:dyDescent="0.3">
      <c r="A70" s="109" t="s">
        <v>1382</v>
      </c>
    </row>
    <row r="71" spans="1:1" ht="17.399999999999999" x14ac:dyDescent="0.3">
      <c r="A71" s="109" t="s">
        <v>1381</v>
      </c>
    </row>
    <row r="72" spans="1:1" ht="17.399999999999999" x14ac:dyDescent="0.3">
      <c r="A72" s="112" t="s">
        <v>1380</v>
      </c>
    </row>
    <row r="73" spans="1:1" ht="17.399999999999999" x14ac:dyDescent="0.3">
      <c r="A73" s="109" t="s">
        <v>1379</v>
      </c>
    </row>
    <row r="74" spans="1:1" ht="17.399999999999999" x14ac:dyDescent="0.3">
      <c r="A74" s="112" t="s">
        <v>1378</v>
      </c>
    </row>
    <row r="75" spans="1:1" ht="34.799999999999997" x14ac:dyDescent="0.3">
      <c r="A75" s="109" t="s">
        <v>1377</v>
      </c>
    </row>
    <row r="76" spans="1:1" ht="17.399999999999999" x14ac:dyDescent="0.3">
      <c r="A76" s="109" t="s">
        <v>1376</v>
      </c>
    </row>
    <row r="77" spans="1:1" ht="52.2" x14ac:dyDescent="0.3">
      <c r="A77" s="109" t="s">
        <v>1375</v>
      </c>
    </row>
    <row r="78" spans="1:1" ht="17.399999999999999" x14ac:dyDescent="0.3">
      <c r="A78" s="112" t="s">
        <v>1374</v>
      </c>
    </row>
    <row r="79" spans="1:1" ht="17.399999999999999" x14ac:dyDescent="0.35">
      <c r="A79" s="113" t="s">
        <v>1373</v>
      </c>
    </row>
    <row r="80" spans="1:1" ht="17.399999999999999" x14ac:dyDescent="0.3">
      <c r="A80" s="112" t="s">
        <v>1372</v>
      </c>
    </row>
    <row r="81" spans="1:1" ht="34.799999999999997" x14ac:dyDescent="0.3">
      <c r="A81" s="109" t="s">
        <v>1371</v>
      </c>
    </row>
    <row r="82" spans="1:1" ht="34.799999999999997" x14ac:dyDescent="0.3">
      <c r="A82" s="109" t="s">
        <v>1370</v>
      </c>
    </row>
    <row r="83" spans="1:1" ht="34.799999999999997" x14ac:dyDescent="0.3">
      <c r="A83" s="109" t="s">
        <v>1369</v>
      </c>
    </row>
    <row r="84" spans="1:1" ht="34.799999999999997" x14ac:dyDescent="0.3">
      <c r="A84" s="109" t="s">
        <v>1368</v>
      </c>
    </row>
    <row r="85" spans="1:1" ht="34.799999999999997" x14ac:dyDescent="0.3">
      <c r="A85" s="109" t="s">
        <v>1367</v>
      </c>
    </row>
    <row r="86" spans="1:1" ht="17.399999999999999" x14ac:dyDescent="0.3">
      <c r="A86" s="112" t="s">
        <v>1366</v>
      </c>
    </row>
    <row r="87" spans="1:1" ht="17.399999999999999" x14ac:dyDescent="0.3">
      <c r="A87" s="109" t="s">
        <v>1365</v>
      </c>
    </row>
    <row r="88" spans="1:1" ht="34.799999999999997" x14ac:dyDescent="0.3">
      <c r="A88" s="109" t="s">
        <v>1364</v>
      </c>
    </row>
    <row r="89" spans="1:1" ht="17.399999999999999" x14ac:dyDescent="0.3">
      <c r="A89" s="112" t="s">
        <v>1363</v>
      </c>
    </row>
    <row r="90" spans="1:1" ht="34.799999999999997" x14ac:dyDescent="0.3">
      <c r="A90" s="109" t="s">
        <v>1362</v>
      </c>
    </row>
    <row r="91" spans="1:1" ht="17.399999999999999" x14ac:dyDescent="0.3">
      <c r="A91" s="112" t="s">
        <v>1361</v>
      </c>
    </row>
    <row r="92" spans="1:1" ht="17.399999999999999" x14ac:dyDescent="0.35">
      <c r="A92" s="113" t="s">
        <v>1360</v>
      </c>
    </row>
    <row r="93" spans="1:1" ht="17.399999999999999" x14ac:dyDescent="0.3">
      <c r="A93" s="109" t="s">
        <v>1359</v>
      </c>
    </row>
    <row r="94" spans="1:1" ht="17.399999999999999" x14ac:dyDescent="0.3">
      <c r="A94" s="109"/>
    </row>
    <row r="95" spans="1:1" ht="18" x14ac:dyDescent="0.3">
      <c r="A95" s="110" t="s">
        <v>1358</v>
      </c>
    </row>
    <row r="96" spans="1:1" ht="34.799999999999997" x14ac:dyDescent="0.35">
      <c r="A96" s="113" t="s">
        <v>1357</v>
      </c>
    </row>
    <row r="97" spans="1:1" ht="17.399999999999999" x14ac:dyDescent="0.35">
      <c r="A97" s="113" t="s">
        <v>1356</v>
      </c>
    </row>
    <row r="98" spans="1:1" ht="17.399999999999999" x14ac:dyDescent="0.3">
      <c r="A98" s="112" t="s">
        <v>1355</v>
      </c>
    </row>
    <row r="99" spans="1:1" ht="17.399999999999999" x14ac:dyDescent="0.3">
      <c r="A99" s="111" t="s">
        <v>1354</v>
      </c>
    </row>
    <row r="100" spans="1:1" ht="17.399999999999999" x14ac:dyDescent="0.3">
      <c r="A100" s="109" t="s">
        <v>1353</v>
      </c>
    </row>
    <row r="101" spans="1:1" ht="17.399999999999999" x14ac:dyDescent="0.3">
      <c r="A101" s="109" t="s">
        <v>1352</v>
      </c>
    </row>
    <row r="102" spans="1:1" ht="17.399999999999999" x14ac:dyDescent="0.3">
      <c r="A102" s="109" t="s">
        <v>1351</v>
      </c>
    </row>
    <row r="103" spans="1:1" ht="17.399999999999999" x14ac:dyDescent="0.3">
      <c r="A103" s="109" t="s">
        <v>1350</v>
      </c>
    </row>
    <row r="104" spans="1:1" ht="34.799999999999997" x14ac:dyDescent="0.3">
      <c r="A104" s="109" t="s">
        <v>1349</v>
      </c>
    </row>
    <row r="105" spans="1:1" ht="17.399999999999999" x14ac:dyDescent="0.3">
      <c r="A105" s="111" t="s">
        <v>1348</v>
      </c>
    </row>
    <row r="106" spans="1:1" ht="17.399999999999999" x14ac:dyDescent="0.3">
      <c r="A106" s="109" t="s">
        <v>1347</v>
      </c>
    </row>
    <row r="107" spans="1:1" ht="17.399999999999999" x14ac:dyDescent="0.3">
      <c r="A107" s="109" t="s">
        <v>1346</v>
      </c>
    </row>
    <row r="108" spans="1:1" ht="17.399999999999999" x14ac:dyDescent="0.3">
      <c r="A108" s="109" t="s">
        <v>1345</v>
      </c>
    </row>
    <row r="109" spans="1:1" ht="17.399999999999999" x14ac:dyDescent="0.3">
      <c r="A109" s="109" t="s">
        <v>1344</v>
      </c>
    </row>
    <row r="110" spans="1:1" ht="17.399999999999999" x14ac:dyDescent="0.3">
      <c r="A110" s="109" t="s">
        <v>1343</v>
      </c>
    </row>
    <row r="111" spans="1:1" ht="17.399999999999999" x14ac:dyDescent="0.3">
      <c r="A111" s="109" t="s">
        <v>1342</v>
      </c>
    </row>
    <row r="112" spans="1:1" ht="17.399999999999999" x14ac:dyDescent="0.3">
      <c r="A112" s="112" t="s">
        <v>1341</v>
      </c>
    </row>
    <row r="113" spans="1:1" ht="17.399999999999999" x14ac:dyDescent="0.3">
      <c r="A113" s="109" t="s">
        <v>1340</v>
      </c>
    </row>
    <row r="114" spans="1:1" ht="17.399999999999999" x14ac:dyDescent="0.3">
      <c r="A114" s="111" t="s">
        <v>1339</v>
      </c>
    </row>
    <row r="115" spans="1:1" ht="17.399999999999999" x14ac:dyDescent="0.3">
      <c r="A115" s="109" t="s">
        <v>1338</v>
      </c>
    </row>
    <row r="116" spans="1:1" ht="17.399999999999999" x14ac:dyDescent="0.3">
      <c r="A116" s="109" t="s">
        <v>1337</v>
      </c>
    </row>
    <row r="117" spans="1:1" ht="17.399999999999999" x14ac:dyDescent="0.3">
      <c r="A117" s="111" t="s">
        <v>1336</v>
      </c>
    </row>
    <row r="118" spans="1:1" ht="17.399999999999999" x14ac:dyDescent="0.3">
      <c r="A118" s="109" t="s">
        <v>1335</v>
      </c>
    </row>
    <row r="119" spans="1:1" ht="17.399999999999999" x14ac:dyDescent="0.3">
      <c r="A119" s="109" t="s">
        <v>1334</v>
      </c>
    </row>
    <row r="120" spans="1:1" ht="17.399999999999999" x14ac:dyDescent="0.3">
      <c r="A120" s="109" t="s">
        <v>1333</v>
      </c>
    </row>
    <row r="121" spans="1:1" ht="17.399999999999999" x14ac:dyDescent="0.3">
      <c r="A121" s="112" t="s">
        <v>1332</v>
      </c>
    </row>
    <row r="122" spans="1:1" ht="17.399999999999999" x14ac:dyDescent="0.3">
      <c r="A122" s="111" t="s">
        <v>1331</v>
      </c>
    </row>
    <row r="123" spans="1:1" ht="17.399999999999999" x14ac:dyDescent="0.3">
      <c r="A123" s="111" t="s">
        <v>1330</v>
      </c>
    </row>
    <row r="124" spans="1:1" ht="17.399999999999999" x14ac:dyDescent="0.3">
      <c r="A124" s="109" t="s">
        <v>1329</v>
      </c>
    </row>
    <row r="125" spans="1:1" ht="17.399999999999999" x14ac:dyDescent="0.3">
      <c r="A125" s="109" t="s">
        <v>1328</v>
      </c>
    </row>
    <row r="126" spans="1:1" ht="17.399999999999999" x14ac:dyDescent="0.3">
      <c r="A126" s="109" t="s">
        <v>1327</v>
      </c>
    </row>
    <row r="127" spans="1:1" ht="17.399999999999999" x14ac:dyDescent="0.3">
      <c r="A127" s="109" t="s">
        <v>1326</v>
      </c>
    </row>
    <row r="128" spans="1:1" ht="17.399999999999999" x14ac:dyDescent="0.3">
      <c r="A128" s="109" t="s">
        <v>1325</v>
      </c>
    </row>
    <row r="129" spans="1:1" ht="17.399999999999999" x14ac:dyDescent="0.3">
      <c r="A129" s="112" t="s">
        <v>1324</v>
      </c>
    </row>
    <row r="130" spans="1:1" ht="34.799999999999997" x14ac:dyDescent="0.3">
      <c r="A130" s="109" t="s">
        <v>1323</v>
      </c>
    </row>
    <row r="131" spans="1:1" ht="69.599999999999994" x14ac:dyDescent="0.3">
      <c r="A131" s="109" t="s">
        <v>1322</v>
      </c>
    </row>
    <row r="132" spans="1:1" ht="34.799999999999997" x14ac:dyDescent="0.3">
      <c r="A132" s="109" t="s">
        <v>1321</v>
      </c>
    </row>
    <row r="133" spans="1:1" ht="17.399999999999999" x14ac:dyDescent="0.3">
      <c r="A133" s="112" t="s">
        <v>1320</v>
      </c>
    </row>
    <row r="134" spans="1:1" ht="34.799999999999997" x14ac:dyDescent="0.3">
      <c r="A134" s="111" t="s">
        <v>1319</v>
      </c>
    </row>
    <row r="135" spans="1:1" ht="17.399999999999999" x14ac:dyDescent="0.3">
      <c r="A135" s="111"/>
    </row>
    <row r="136" spans="1:1" ht="18" x14ac:dyDescent="0.3">
      <c r="A136" s="110" t="s">
        <v>1318</v>
      </c>
    </row>
    <row r="137" spans="1:1" ht="17.399999999999999" x14ac:dyDescent="0.3">
      <c r="A137" s="109" t="s">
        <v>1317</v>
      </c>
    </row>
    <row r="138" spans="1:1" ht="52.2" x14ac:dyDescent="0.3">
      <c r="A138" s="107" t="s">
        <v>1316</v>
      </c>
    </row>
    <row r="139" spans="1:1" ht="34.799999999999997" x14ac:dyDescent="0.3">
      <c r="A139" s="107" t="s">
        <v>1315</v>
      </c>
    </row>
    <row r="140" spans="1:1" ht="17.399999999999999" x14ac:dyDescent="0.3">
      <c r="A140" s="106" t="s">
        <v>1314</v>
      </c>
    </row>
    <row r="141" spans="1:1" ht="17.399999999999999" x14ac:dyDescent="0.3">
      <c r="A141" s="108" t="s">
        <v>1313</v>
      </c>
    </row>
    <row r="142" spans="1:1" ht="34.799999999999997" x14ac:dyDescent="0.35">
      <c r="A142" s="105" t="s">
        <v>1312</v>
      </c>
    </row>
    <row r="143" spans="1:1" ht="17.399999999999999" x14ac:dyDescent="0.3">
      <c r="A143" s="107" t="s">
        <v>1311</v>
      </c>
    </row>
    <row r="144" spans="1:1" ht="17.399999999999999" x14ac:dyDescent="0.3">
      <c r="A144" s="107" t="s">
        <v>1310</v>
      </c>
    </row>
    <row r="145" spans="1:1" ht="17.399999999999999" x14ac:dyDescent="0.3">
      <c r="A145" s="108" t="s">
        <v>1309</v>
      </c>
    </row>
    <row r="146" spans="1:1" ht="17.399999999999999" x14ac:dyDescent="0.3">
      <c r="A146" s="106" t="s">
        <v>1308</v>
      </c>
    </row>
    <row r="147" spans="1:1" ht="17.399999999999999" x14ac:dyDescent="0.3">
      <c r="A147" s="108" t="s">
        <v>1307</v>
      </c>
    </row>
    <row r="148" spans="1:1" ht="17.399999999999999" x14ac:dyDescent="0.3">
      <c r="A148" s="107" t="s">
        <v>1306</v>
      </c>
    </row>
    <row r="149" spans="1:1" ht="17.399999999999999" x14ac:dyDescent="0.3">
      <c r="A149" s="107" t="s">
        <v>1305</v>
      </c>
    </row>
    <row r="150" spans="1:1" ht="17.399999999999999" x14ac:dyDescent="0.3">
      <c r="A150" s="107" t="s">
        <v>1304</v>
      </c>
    </row>
    <row r="151" spans="1:1" ht="34.799999999999997" x14ac:dyDescent="0.3">
      <c r="A151" s="108" t="s">
        <v>1303</v>
      </c>
    </row>
    <row r="152" spans="1:1" ht="17.399999999999999" x14ac:dyDescent="0.3">
      <c r="A152" s="106" t="s">
        <v>1302</v>
      </c>
    </row>
    <row r="153" spans="1:1" ht="17.399999999999999" x14ac:dyDescent="0.3">
      <c r="A153" s="107" t="s">
        <v>1301</v>
      </c>
    </row>
    <row r="154" spans="1:1" ht="17.399999999999999" x14ac:dyDescent="0.3">
      <c r="A154" s="107" t="s">
        <v>1300</v>
      </c>
    </row>
    <row r="155" spans="1:1" ht="17.399999999999999" x14ac:dyDescent="0.3">
      <c r="A155" s="107" t="s">
        <v>1299</v>
      </c>
    </row>
    <row r="156" spans="1:1" ht="17.399999999999999" x14ac:dyDescent="0.3">
      <c r="A156" s="107" t="s">
        <v>1298</v>
      </c>
    </row>
    <row r="157" spans="1:1" ht="34.799999999999997" x14ac:dyDescent="0.3">
      <c r="A157" s="107" t="s">
        <v>1297</v>
      </c>
    </row>
    <row r="158" spans="1:1" ht="34.799999999999997" x14ac:dyDescent="0.3">
      <c r="A158" s="107" t="s">
        <v>1296</v>
      </c>
    </row>
    <row r="159" spans="1:1" ht="17.399999999999999" x14ac:dyDescent="0.3">
      <c r="A159" s="106" t="s">
        <v>1295</v>
      </c>
    </row>
    <row r="160" spans="1:1" ht="34.799999999999997" x14ac:dyDescent="0.3">
      <c r="A160" s="107" t="s">
        <v>1294</v>
      </c>
    </row>
    <row r="161" spans="1:1" ht="34.799999999999997" x14ac:dyDescent="0.3">
      <c r="A161" s="107" t="s">
        <v>1293</v>
      </c>
    </row>
    <row r="162" spans="1:1" ht="17.399999999999999" x14ac:dyDescent="0.3">
      <c r="A162" s="107" t="s">
        <v>1292</v>
      </c>
    </row>
    <row r="163" spans="1:1" ht="17.399999999999999" x14ac:dyDescent="0.3">
      <c r="A163" s="106" t="s">
        <v>1291</v>
      </c>
    </row>
    <row r="164" spans="1:1" ht="34.799999999999997" x14ac:dyDescent="0.35">
      <c r="A164" s="105" t="s">
        <v>1290</v>
      </c>
    </row>
    <row r="165" spans="1:1" ht="34.799999999999997" x14ac:dyDescent="0.3">
      <c r="A165" s="107" t="s">
        <v>1289</v>
      </c>
    </row>
    <row r="166" spans="1:1" ht="17.399999999999999" x14ac:dyDescent="0.3">
      <c r="A166" s="106" t="s">
        <v>1288</v>
      </c>
    </row>
    <row r="167" spans="1:1" ht="17.399999999999999" x14ac:dyDescent="0.3">
      <c r="A167" s="107" t="s">
        <v>1287</v>
      </c>
    </row>
    <row r="168" spans="1:1" ht="17.399999999999999" x14ac:dyDescent="0.3">
      <c r="A168" s="106" t="s">
        <v>1286</v>
      </c>
    </row>
    <row r="169" spans="1:1" ht="17.399999999999999" x14ac:dyDescent="0.35">
      <c r="A169" s="105" t="s">
        <v>1285</v>
      </c>
    </row>
    <row r="170" spans="1:1" ht="17.399999999999999" x14ac:dyDescent="0.35">
      <c r="A170" s="105"/>
    </row>
    <row r="171" spans="1:1" ht="17.399999999999999" x14ac:dyDescent="0.35">
      <c r="A171" s="105"/>
    </row>
    <row r="172" spans="1:1" ht="17.399999999999999" x14ac:dyDescent="0.35">
      <c r="A172" s="105"/>
    </row>
    <row r="173" spans="1:1" ht="17.399999999999999" x14ac:dyDescent="0.35">
      <c r="A173" s="105"/>
    </row>
    <row r="174" spans="1:1" ht="17.399999999999999" x14ac:dyDescent="0.35">
      <c r="A174" s="105"/>
    </row>
  </sheetData>
  <pageMargins left="0.70866141732283472" right="0.70866141732283472" top="0.74803149606299213" bottom="0.74803149606299213" header="0.31496062992125984" footer="0.31496062992125984"/>
  <pageSetup paperSize="9" scale="48" fitToHeight="0" orientation="landscape" r:id="rId1"/>
  <headerFooter>
    <oddHeader>&amp;R&amp;G</oddHeader>
    <oddFooter>&amp;R&amp;1#&amp;"Calibri"&amp;10&amp;K0078D7Classification : Internal</oddFooter>
  </headerFooter>
  <rowBreaks count="4" manualBreakCount="4">
    <brk id="15" man="1"/>
    <brk id="49" man="1"/>
    <brk id="88" man="1"/>
    <brk id="132"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H60"/>
  <sheetViews>
    <sheetView zoomScaleNormal="100" workbookViewId="0"/>
  </sheetViews>
  <sheetFormatPr defaultRowHeight="13.2" x14ac:dyDescent="0.25"/>
  <cols>
    <col min="1" max="1" width="0.44140625" customWidth="1"/>
    <col min="2" max="3" width="14.6640625" customWidth="1"/>
    <col min="4" max="4" width="24.77734375" customWidth="1"/>
    <col min="5" max="5" width="13.5546875" customWidth="1"/>
    <col min="6" max="6" width="17.6640625" customWidth="1"/>
    <col min="7" max="8" width="0.21875" customWidth="1"/>
    <col min="9" max="9" width="9.5546875" customWidth="1"/>
  </cols>
  <sheetData>
    <row r="1" spans="2:7" s="1" customFormat="1" ht="7.2" customHeight="1" x14ac:dyDescent="0.15">
      <c r="B1" s="238"/>
    </row>
    <row r="2" spans="2:7" s="1" customFormat="1" ht="18.3" customHeight="1" x14ac:dyDescent="0.15">
      <c r="B2" s="238"/>
      <c r="D2" s="243" t="s">
        <v>14</v>
      </c>
      <c r="E2" s="243"/>
      <c r="F2" s="243"/>
      <c r="G2" s="243"/>
    </row>
    <row r="3" spans="2:7" s="1" customFormat="1" ht="4.6500000000000004" customHeight="1" x14ac:dyDescent="0.15">
      <c r="B3" s="238"/>
    </row>
    <row r="4" spans="2:7" s="1" customFormat="1" ht="27.3" customHeight="1" x14ac:dyDescent="0.15">
      <c r="B4" s="239" t="s">
        <v>1103</v>
      </c>
      <c r="C4" s="239"/>
      <c r="D4" s="239"/>
      <c r="E4" s="239"/>
      <c r="F4" s="239"/>
    </row>
    <row r="5" spans="2:7" s="1" customFormat="1" ht="5.0999999999999996" customHeight="1" x14ac:dyDescent="0.15"/>
    <row r="6" spans="2:7" s="1" customFormat="1" ht="19.649999999999999" customHeight="1" x14ac:dyDescent="0.15">
      <c r="B6" s="9" t="s">
        <v>1105</v>
      </c>
      <c r="C6" s="3">
        <v>45626</v>
      </c>
      <c r="D6" s="50" t="s">
        <v>1104</v>
      </c>
    </row>
    <row r="7" spans="2:7" s="1" customFormat="1" ht="3.45" customHeight="1" x14ac:dyDescent="0.15"/>
    <row r="8" spans="2:7" s="1" customFormat="1" ht="15.3" customHeight="1" x14ac:dyDescent="0.15">
      <c r="B8" s="250" t="s">
        <v>1106</v>
      </c>
      <c r="C8" s="250"/>
      <c r="D8" s="250"/>
      <c r="E8" s="250"/>
      <c r="F8" s="250"/>
    </row>
    <row r="9" spans="2:7" s="1" customFormat="1" ht="1.65" customHeight="1" x14ac:dyDescent="0.15"/>
    <row r="10" spans="2:7" s="1" customFormat="1" ht="8.85" customHeight="1" x14ac:dyDescent="0.15">
      <c r="B10" s="261" t="s">
        <v>1107</v>
      </c>
      <c r="C10" s="261"/>
    </row>
    <row r="11" spans="2:7" s="1" customFormat="1" ht="2.1" customHeight="1" x14ac:dyDescent="0.15"/>
    <row r="12" spans="2:7" s="1" customFormat="1" ht="13.65" customHeight="1" x14ac:dyDescent="0.15">
      <c r="B12" s="262" t="s">
        <v>1066</v>
      </c>
      <c r="C12" s="262"/>
      <c r="D12" s="262"/>
      <c r="E12" s="262"/>
      <c r="F12" s="37">
        <v>2930247633.3899999</v>
      </c>
    </row>
    <row r="13" spans="2:7" s="1" customFormat="1" ht="13.65" customHeight="1" x14ac:dyDescent="0.15">
      <c r="B13" s="258" t="s">
        <v>1067</v>
      </c>
      <c r="C13" s="258"/>
      <c r="D13" s="258"/>
      <c r="E13" s="258"/>
      <c r="F13" s="38">
        <v>2930247633.3899999</v>
      </c>
    </row>
    <row r="14" spans="2:7" s="1" customFormat="1" ht="13.65" customHeight="1" x14ac:dyDescent="0.15">
      <c r="B14" s="258" t="s">
        <v>1068</v>
      </c>
      <c r="C14" s="258"/>
      <c r="D14" s="258"/>
      <c r="E14" s="258"/>
      <c r="F14" s="38">
        <v>471793458.32999802</v>
      </c>
    </row>
    <row r="15" spans="2:7" s="1" customFormat="1" ht="13.65" customHeight="1" x14ac:dyDescent="0.15">
      <c r="B15" s="258" t="s">
        <v>504</v>
      </c>
      <c r="C15" s="258"/>
      <c r="D15" s="258"/>
      <c r="E15" s="258"/>
      <c r="F15" s="38">
        <v>22404</v>
      </c>
    </row>
    <row r="16" spans="2:7" s="1" customFormat="1" ht="13.65" customHeight="1" x14ac:dyDescent="0.15">
      <c r="B16" s="258" t="s">
        <v>1069</v>
      </c>
      <c r="C16" s="258"/>
      <c r="D16" s="258"/>
      <c r="E16" s="258"/>
      <c r="F16" s="38">
        <v>42017</v>
      </c>
    </row>
    <row r="17" spans="2:6" s="1" customFormat="1" ht="13.65" customHeight="1" x14ac:dyDescent="0.15">
      <c r="B17" s="258" t="s">
        <v>1070</v>
      </c>
      <c r="C17" s="258"/>
      <c r="D17" s="258"/>
      <c r="E17" s="258"/>
      <c r="F17" s="38">
        <v>130791.270906536</v>
      </c>
    </row>
    <row r="18" spans="2:6" s="1" customFormat="1" ht="13.65" customHeight="1" x14ac:dyDescent="0.15">
      <c r="B18" s="258" t="s">
        <v>1071</v>
      </c>
      <c r="C18" s="258"/>
      <c r="D18" s="258"/>
      <c r="E18" s="258"/>
      <c r="F18" s="38">
        <v>69739.572872647506</v>
      </c>
    </row>
    <row r="19" spans="2:6" s="1" customFormat="1" ht="13.65" customHeight="1" x14ac:dyDescent="0.15">
      <c r="B19" s="258" t="s">
        <v>1072</v>
      </c>
      <c r="C19" s="258"/>
      <c r="D19" s="258"/>
      <c r="E19" s="258"/>
      <c r="F19" s="39">
        <v>0.48268046381539997</v>
      </c>
    </row>
    <row r="20" spans="2:6" s="1" customFormat="1" ht="13.65" customHeight="1" x14ac:dyDescent="0.15">
      <c r="B20" s="258" t="s">
        <v>1073</v>
      </c>
      <c r="C20" s="258"/>
      <c r="D20" s="258"/>
      <c r="E20" s="258"/>
      <c r="F20" s="39">
        <v>0.57112085584965899</v>
      </c>
    </row>
    <row r="21" spans="2:6" s="1" customFormat="1" ht="13.65" customHeight="1" x14ac:dyDescent="0.15">
      <c r="B21" s="258" t="s">
        <v>1074</v>
      </c>
      <c r="C21" s="258"/>
      <c r="D21" s="258"/>
      <c r="E21" s="258"/>
      <c r="F21" s="40">
        <v>4.9659555644853404</v>
      </c>
    </row>
    <row r="22" spans="2:6" s="1" customFormat="1" ht="13.65" customHeight="1" x14ac:dyDescent="0.15">
      <c r="B22" s="258" t="s">
        <v>1075</v>
      </c>
      <c r="C22" s="258"/>
      <c r="D22" s="258"/>
      <c r="E22" s="258"/>
      <c r="F22" s="40">
        <v>14.8847155423686</v>
      </c>
    </row>
    <row r="23" spans="2:6" s="1" customFormat="1" ht="13.65" customHeight="1" x14ac:dyDescent="0.15">
      <c r="B23" s="258" t="s">
        <v>1076</v>
      </c>
      <c r="C23" s="258"/>
      <c r="D23" s="258"/>
      <c r="E23" s="258"/>
      <c r="F23" s="40">
        <v>19.8506356018924</v>
      </c>
    </row>
    <row r="24" spans="2:6" s="1" customFormat="1" ht="13.65" customHeight="1" x14ac:dyDescent="0.15">
      <c r="B24" s="258" t="s">
        <v>1077</v>
      </c>
      <c r="C24" s="258"/>
      <c r="D24" s="258"/>
      <c r="E24" s="258"/>
      <c r="F24" s="39">
        <v>0.921898194909469</v>
      </c>
    </row>
    <row r="25" spans="2:6" s="1" customFormat="1" ht="13.65" customHeight="1" x14ac:dyDescent="0.15">
      <c r="B25" s="258" t="s">
        <v>1078</v>
      </c>
      <c r="C25" s="258"/>
      <c r="D25" s="258"/>
      <c r="E25" s="258"/>
      <c r="F25" s="39">
        <v>7.8101805090525597E-2</v>
      </c>
    </row>
    <row r="26" spans="2:6" s="1" customFormat="1" ht="13.65" customHeight="1" x14ac:dyDescent="0.15">
      <c r="B26" s="258" t="s">
        <v>1079</v>
      </c>
      <c r="C26" s="258"/>
      <c r="D26" s="258"/>
      <c r="E26" s="258"/>
      <c r="F26" s="39">
        <v>1.9415270355162301E-2</v>
      </c>
    </row>
    <row r="27" spans="2:6" s="1" customFormat="1" ht="13.65" customHeight="1" x14ac:dyDescent="0.15">
      <c r="B27" s="258" t="s">
        <v>1080</v>
      </c>
      <c r="C27" s="258"/>
      <c r="D27" s="258"/>
      <c r="E27" s="258"/>
      <c r="F27" s="39">
        <v>1.9100713661334201E-2</v>
      </c>
    </row>
    <row r="28" spans="2:6" s="1" customFormat="1" ht="13.65" customHeight="1" x14ac:dyDescent="0.15">
      <c r="B28" s="258" t="s">
        <v>1081</v>
      </c>
      <c r="C28" s="258"/>
      <c r="D28" s="258"/>
      <c r="E28" s="258"/>
      <c r="F28" s="39">
        <v>2.31282350926693E-2</v>
      </c>
    </row>
    <row r="29" spans="2:6" s="1" customFormat="1" ht="13.65" customHeight="1" x14ac:dyDescent="0.15">
      <c r="B29" s="258" t="s">
        <v>1082</v>
      </c>
      <c r="C29" s="258"/>
      <c r="D29" s="258"/>
      <c r="E29" s="258"/>
      <c r="F29" s="40">
        <v>7.8584379867035903</v>
      </c>
    </row>
    <row r="30" spans="2:6" s="1" customFormat="1" ht="13.65" customHeight="1" x14ac:dyDescent="0.15">
      <c r="B30" s="258" t="s">
        <v>1083</v>
      </c>
      <c r="C30" s="258"/>
      <c r="D30" s="258"/>
      <c r="E30" s="258"/>
      <c r="F30" s="40">
        <v>7.22593129714308</v>
      </c>
    </row>
    <row r="31" spans="2:6" s="1" customFormat="1" ht="13.65" customHeight="1" x14ac:dyDescent="0.15">
      <c r="B31" s="259" t="s">
        <v>1084</v>
      </c>
      <c r="C31" s="259"/>
      <c r="D31" s="259"/>
      <c r="E31" s="259"/>
      <c r="F31" s="41">
        <v>5.0431212132415697E-5</v>
      </c>
    </row>
    <row r="32" spans="2:6" s="1" customFormat="1" ht="4.2" customHeight="1" x14ac:dyDescent="0.15"/>
    <row r="33" spans="2:8" s="1" customFormat="1" ht="15.3" customHeight="1" x14ac:dyDescent="0.15">
      <c r="B33" s="250" t="s">
        <v>1108</v>
      </c>
      <c r="C33" s="250"/>
      <c r="D33" s="250"/>
      <c r="E33" s="250"/>
      <c r="F33" s="250"/>
    </row>
    <row r="34" spans="2:8" s="1" customFormat="1" ht="4.2" customHeight="1" x14ac:dyDescent="0.15"/>
    <row r="35" spans="2:8" s="1" customFormat="1" ht="17.100000000000001" customHeight="1" x14ac:dyDescent="0.25">
      <c r="B35" s="260" t="s">
        <v>1085</v>
      </c>
      <c r="C35" s="260"/>
      <c r="D35" s="260"/>
      <c r="E35" s="260"/>
      <c r="F35" s="28">
        <v>130099385.48</v>
      </c>
    </row>
    <row r="36" spans="2:8" s="1" customFormat="1" ht="4.2" customHeight="1" x14ac:dyDescent="0.15"/>
    <row r="37" spans="2:8" s="1" customFormat="1" ht="15.3" customHeight="1" x14ac:dyDescent="0.15">
      <c r="B37" s="250" t="s">
        <v>1109</v>
      </c>
      <c r="C37" s="250"/>
      <c r="D37" s="250"/>
      <c r="E37" s="250"/>
      <c r="F37" s="250"/>
    </row>
    <row r="38" spans="2:8" s="1" customFormat="1" ht="4.2" customHeight="1" x14ac:dyDescent="0.15"/>
    <row r="39" spans="2:8" s="1" customFormat="1" ht="10.65" customHeight="1" x14ac:dyDescent="0.15">
      <c r="B39" s="42"/>
      <c r="C39" s="43" t="s">
        <v>1086</v>
      </c>
      <c r="D39" s="43" t="s">
        <v>1086</v>
      </c>
      <c r="E39" s="43" t="s">
        <v>1086</v>
      </c>
      <c r="F39" s="253" t="s">
        <v>1086</v>
      </c>
      <c r="G39" s="253"/>
      <c r="H39" s="253"/>
    </row>
    <row r="40" spans="2:8" s="1" customFormat="1" ht="8.5500000000000007" customHeight="1" x14ac:dyDescent="0.15">
      <c r="B40" s="44" t="s">
        <v>952</v>
      </c>
      <c r="C40" s="45" t="s">
        <v>1087</v>
      </c>
      <c r="D40" s="45" t="s">
        <v>1088</v>
      </c>
      <c r="E40" s="45" t="s">
        <v>1089</v>
      </c>
      <c r="F40" s="254" t="s">
        <v>1090</v>
      </c>
      <c r="G40" s="254"/>
      <c r="H40" s="254"/>
    </row>
    <row r="41" spans="2:8" s="1" customFormat="1" ht="11.55" customHeight="1" x14ac:dyDescent="0.15">
      <c r="B41" s="46" t="s">
        <v>10</v>
      </c>
      <c r="C41" s="12" t="s">
        <v>1091</v>
      </c>
      <c r="D41" s="12" t="s">
        <v>1091</v>
      </c>
      <c r="E41" s="12" t="s">
        <v>1091</v>
      </c>
      <c r="F41" s="252" t="s">
        <v>1091</v>
      </c>
      <c r="G41" s="252"/>
      <c r="H41" s="252"/>
    </row>
    <row r="42" spans="2:8" s="1" customFormat="1" ht="10.199999999999999" customHeight="1" x14ac:dyDescent="0.15">
      <c r="B42" s="47" t="s">
        <v>951</v>
      </c>
      <c r="C42" s="48" t="s">
        <v>1092</v>
      </c>
      <c r="D42" s="48" t="s">
        <v>1093</v>
      </c>
      <c r="E42" s="48" t="s">
        <v>1094</v>
      </c>
      <c r="F42" s="255" t="s">
        <v>1095</v>
      </c>
      <c r="G42" s="255"/>
      <c r="H42" s="255"/>
    </row>
    <row r="43" spans="2:8" s="1" customFormat="1" ht="10.199999999999999" customHeight="1" x14ac:dyDescent="0.15">
      <c r="B43" s="46" t="s">
        <v>956</v>
      </c>
      <c r="C43" s="12" t="s">
        <v>1</v>
      </c>
      <c r="D43" s="12" t="s">
        <v>1</v>
      </c>
      <c r="E43" s="12" t="s">
        <v>1</v>
      </c>
      <c r="F43" s="252" t="s">
        <v>1</v>
      </c>
      <c r="G43" s="252"/>
      <c r="H43" s="252"/>
    </row>
    <row r="44" spans="2:8" s="1" customFormat="1" ht="10.199999999999999" customHeight="1" x14ac:dyDescent="0.15">
      <c r="B44" s="47" t="s">
        <v>1096</v>
      </c>
      <c r="C44" s="13">
        <v>2000000</v>
      </c>
      <c r="D44" s="13">
        <v>6000000</v>
      </c>
      <c r="E44" s="13">
        <v>7000000</v>
      </c>
      <c r="F44" s="256">
        <v>5000000</v>
      </c>
      <c r="G44" s="256"/>
      <c r="H44" s="256"/>
    </row>
    <row r="45" spans="2:8" s="1" customFormat="1" ht="10.199999999999999" customHeight="1" x14ac:dyDescent="0.15">
      <c r="B45" s="47" t="s">
        <v>954</v>
      </c>
      <c r="C45" s="14">
        <v>43385</v>
      </c>
      <c r="D45" s="14">
        <v>43180</v>
      </c>
      <c r="E45" s="14">
        <v>45212</v>
      </c>
      <c r="F45" s="246">
        <v>44587</v>
      </c>
      <c r="G45" s="246"/>
      <c r="H45" s="246"/>
    </row>
    <row r="46" spans="2:8" s="1" customFormat="1" ht="10.199999999999999" customHeight="1" x14ac:dyDescent="0.15">
      <c r="B46" s="47" t="s">
        <v>955</v>
      </c>
      <c r="C46" s="14">
        <v>46195</v>
      </c>
      <c r="D46" s="14">
        <v>46926</v>
      </c>
      <c r="E46" s="14">
        <v>47656</v>
      </c>
      <c r="F46" s="246">
        <v>48143</v>
      </c>
      <c r="G46" s="246"/>
      <c r="H46" s="246"/>
    </row>
    <row r="47" spans="2:8" s="1" customFormat="1" ht="10.199999999999999" customHeight="1" x14ac:dyDescent="0.15">
      <c r="B47" s="47" t="s">
        <v>957</v>
      </c>
      <c r="C47" s="12" t="s">
        <v>1097</v>
      </c>
      <c r="D47" s="12" t="s">
        <v>1097</v>
      </c>
      <c r="E47" s="12" t="s">
        <v>1097</v>
      </c>
      <c r="F47" s="252" t="s">
        <v>1097</v>
      </c>
      <c r="G47" s="252"/>
      <c r="H47" s="252"/>
    </row>
    <row r="48" spans="2:8" s="1" customFormat="1" ht="10.199999999999999" customHeight="1" x14ac:dyDescent="0.15">
      <c r="B48" s="46" t="s">
        <v>958</v>
      </c>
      <c r="C48" s="15">
        <v>0.01</v>
      </c>
      <c r="D48" s="15">
        <v>8.0000000000000002E-3</v>
      </c>
      <c r="E48" s="15">
        <v>1E-3</v>
      </c>
      <c r="F48" s="257">
        <v>0</v>
      </c>
      <c r="G48" s="257"/>
      <c r="H48" s="257"/>
    </row>
    <row r="49" spans="2:8" s="1" customFormat="1" ht="9.75" customHeight="1" x14ac:dyDescent="0.15">
      <c r="B49" s="46" t="s">
        <v>1098</v>
      </c>
      <c r="C49" s="12" t="s">
        <v>1099</v>
      </c>
      <c r="D49" s="12" t="s">
        <v>1099</v>
      </c>
      <c r="E49" s="12" t="s">
        <v>1099</v>
      </c>
      <c r="F49" s="252" t="s">
        <v>1099</v>
      </c>
      <c r="G49" s="252"/>
      <c r="H49" s="252"/>
    </row>
    <row r="50" spans="2:8" s="1" customFormat="1" ht="8.5500000000000007" customHeight="1" x14ac:dyDescent="0.15">
      <c r="B50" s="46" t="s">
        <v>1100</v>
      </c>
      <c r="C50" s="12" t="s">
        <v>989</v>
      </c>
      <c r="D50" s="12" t="s">
        <v>989</v>
      </c>
      <c r="E50" s="12" t="s">
        <v>989</v>
      </c>
      <c r="F50" s="252" t="s">
        <v>989</v>
      </c>
      <c r="G50" s="252"/>
      <c r="H50" s="252"/>
    </row>
    <row r="51" spans="2:8" s="1" customFormat="1" ht="11.85" customHeight="1" x14ac:dyDescent="0.15">
      <c r="B51" s="46" t="s">
        <v>1101</v>
      </c>
      <c r="C51" s="12" t="s">
        <v>1102</v>
      </c>
      <c r="D51" s="12" t="s">
        <v>1102</v>
      </c>
      <c r="E51" s="12" t="s">
        <v>1102</v>
      </c>
      <c r="F51" s="252" t="s">
        <v>1102</v>
      </c>
      <c r="G51" s="252"/>
      <c r="H51" s="252"/>
    </row>
    <row r="52" spans="2:8" s="1" customFormat="1" ht="20.85" customHeight="1" x14ac:dyDescent="0.15"/>
    <row r="53" spans="2:8" s="1" customFormat="1" ht="15.3" customHeight="1" x14ac:dyDescent="0.15">
      <c r="B53" s="250" t="s">
        <v>1110</v>
      </c>
      <c r="C53" s="250"/>
      <c r="D53" s="250"/>
      <c r="E53" s="250"/>
      <c r="F53" s="250"/>
    </row>
    <row r="54" spans="2:8" s="1" customFormat="1" ht="4.2" customHeight="1" x14ac:dyDescent="0.15"/>
    <row r="55" spans="2:8" s="1" customFormat="1" ht="15.3" customHeight="1" x14ac:dyDescent="0.15">
      <c r="B55" s="7" t="s">
        <v>1111</v>
      </c>
    </row>
    <row r="56" spans="2:8" s="1" customFormat="1" ht="4.2" customHeight="1" x14ac:dyDescent="0.15"/>
    <row r="57" spans="2:8" s="1" customFormat="1" ht="15.3" customHeight="1" x14ac:dyDescent="0.15">
      <c r="B57" s="250" t="s">
        <v>1112</v>
      </c>
      <c r="C57" s="250"/>
      <c r="D57" s="250"/>
      <c r="E57" s="250"/>
      <c r="F57" s="250"/>
    </row>
    <row r="58" spans="2:8" s="1" customFormat="1" ht="4.2" customHeight="1" x14ac:dyDescent="0.15"/>
    <row r="59" spans="2:8" s="1" customFormat="1" ht="17.100000000000001" customHeight="1" x14ac:dyDescent="0.25">
      <c r="B59" s="49">
        <v>4727855.74</v>
      </c>
      <c r="C59" s="27" t="s">
        <v>1</v>
      </c>
    </row>
    <row r="60" spans="2:8" s="1" customFormat="1" ht="22.95" customHeight="1" x14ac:dyDescent="0.15"/>
  </sheetData>
  <mergeCells count="43">
    <mergeCell ref="B1:B3"/>
    <mergeCell ref="B10:C10"/>
    <mergeCell ref="B12:E12"/>
    <mergeCell ref="B13:E13"/>
    <mergeCell ref="B14:E14"/>
    <mergeCell ref="B4:F4"/>
    <mergeCell ref="B15:E15"/>
    <mergeCell ref="B16:E16"/>
    <mergeCell ref="B17:E17"/>
    <mergeCell ref="B18:E18"/>
    <mergeCell ref="B19:E19"/>
    <mergeCell ref="B20:E20"/>
    <mergeCell ref="B21:E21"/>
    <mergeCell ref="B22:E22"/>
    <mergeCell ref="B23:E23"/>
    <mergeCell ref="B24:E24"/>
    <mergeCell ref="B25:E25"/>
    <mergeCell ref="B26:E26"/>
    <mergeCell ref="B27:E27"/>
    <mergeCell ref="B28:E28"/>
    <mergeCell ref="B29:E29"/>
    <mergeCell ref="F50:H50"/>
    <mergeCell ref="B30:E30"/>
    <mergeCell ref="B31:E31"/>
    <mergeCell ref="B33:F33"/>
    <mergeCell ref="B35:E35"/>
    <mergeCell ref="B37:F37"/>
    <mergeCell ref="F51:H51"/>
    <mergeCell ref="B53:F53"/>
    <mergeCell ref="B57:F57"/>
    <mergeCell ref="B8:F8"/>
    <mergeCell ref="D2:G2"/>
    <mergeCell ref="F39:H39"/>
    <mergeCell ref="F40:H40"/>
    <mergeCell ref="F41:H41"/>
    <mergeCell ref="F42:H42"/>
    <mergeCell ref="F43:H43"/>
    <mergeCell ref="F44:H44"/>
    <mergeCell ref="F45:H45"/>
    <mergeCell ref="F46:H46"/>
    <mergeCell ref="F47:H47"/>
    <mergeCell ref="F48:H48"/>
    <mergeCell ref="F49:H49"/>
  </mergeCells>
  <pageMargins left="0.7" right="0.7" top="0.75" bottom="0.75" header="0.3" footer="0.3"/>
  <pageSetup paperSize="9" orientation="portrait" r:id="rId1"/>
  <headerFooter alignWithMargins="0">
    <oddFooter>&amp;R_x000D_&amp;1#&amp;"Calibri"&amp;10&amp;K0078D7 Classification : Internal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R339"/>
  <sheetViews>
    <sheetView view="pageBreakPreview" zoomScale="60" zoomScaleNormal="100" workbookViewId="0">
      <selection activeCell="M7" sqref="M7:V8"/>
    </sheetView>
  </sheetViews>
  <sheetFormatPr defaultRowHeight="13.2" x14ac:dyDescent="0.25"/>
  <cols>
    <col min="1" max="1" width="0.6640625" customWidth="1"/>
    <col min="2" max="2" width="11.6640625" customWidth="1"/>
    <col min="3" max="3" width="0.44140625" customWidth="1"/>
    <col min="4" max="4" width="0.21875" customWidth="1"/>
    <col min="5" max="5" width="0.44140625" customWidth="1"/>
    <col min="6" max="7" width="0.21875" customWidth="1"/>
    <col min="8" max="9" width="0.5546875" customWidth="1"/>
    <col min="10" max="10" width="0.6640625" customWidth="1"/>
    <col min="11" max="11" width="0.44140625" customWidth="1"/>
    <col min="12" max="12" width="6" customWidth="1"/>
    <col min="13" max="13" width="7.44140625" customWidth="1"/>
    <col min="14" max="14" width="0.44140625" customWidth="1"/>
    <col min="15" max="15" width="0.21875" customWidth="1"/>
    <col min="16" max="16" width="0.44140625" customWidth="1"/>
    <col min="17" max="18" width="0.21875" customWidth="1"/>
    <col min="19" max="20" width="0.5546875" customWidth="1"/>
    <col min="21" max="22" width="0.6640625" customWidth="1"/>
    <col min="23" max="23" width="7.44140625" customWidth="1"/>
    <col min="24" max="24" width="0.44140625" customWidth="1"/>
    <col min="25" max="25" width="0.21875" customWidth="1"/>
    <col min="26" max="26" width="0.44140625" customWidth="1"/>
    <col min="27" max="28" width="0.21875" customWidth="1"/>
    <col min="29" max="30" width="0.5546875" customWidth="1"/>
    <col min="31" max="31" width="0.6640625" customWidth="1"/>
    <col min="32" max="32" width="15.21875" customWidth="1"/>
    <col min="33" max="34" width="0.44140625" customWidth="1"/>
    <col min="35" max="35" width="0.21875" customWidth="1"/>
    <col min="36" max="36" width="0.33203125" customWidth="1"/>
    <col min="37" max="37" width="0.21875" customWidth="1"/>
    <col min="38" max="38" width="0.5546875" customWidth="1"/>
    <col min="39" max="39" width="0.21875" customWidth="1"/>
    <col min="40" max="40" width="1" customWidth="1"/>
    <col min="41" max="41" width="9" customWidth="1"/>
    <col min="42" max="43" width="0.21875" customWidth="1"/>
    <col min="44" max="44" width="0.6640625" customWidth="1"/>
    <col min="45" max="45" width="0.21875" customWidth="1"/>
    <col min="46" max="46" width="4.6640625" customWidth="1"/>
  </cols>
  <sheetData>
    <row r="1" spans="2:44" s="1" customFormat="1" ht="7.2" customHeight="1" x14ac:dyDescent="0.15">
      <c r="B1" s="238"/>
      <c r="C1" s="238"/>
      <c r="D1" s="238"/>
      <c r="E1" s="238"/>
      <c r="F1" s="238"/>
      <c r="G1" s="238"/>
      <c r="H1" s="238"/>
      <c r="I1" s="238"/>
      <c r="J1" s="238"/>
      <c r="K1" s="238"/>
      <c r="L1" s="238"/>
    </row>
    <row r="2" spans="2:44" s="1" customFormat="1" ht="18.3" customHeight="1" x14ac:dyDescent="0.15">
      <c r="B2" s="238"/>
      <c r="C2" s="238"/>
      <c r="D2" s="238"/>
      <c r="E2" s="238"/>
      <c r="F2" s="238"/>
      <c r="G2" s="238"/>
      <c r="H2" s="238"/>
      <c r="I2" s="238"/>
      <c r="J2" s="238"/>
      <c r="K2" s="238"/>
      <c r="L2" s="238"/>
      <c r="M2" s="243" t="s">
        <v>14</v>
      </c>
      <c r="N2" s="243"/>
      <c r="O2" s="243"/>
      <c r="P2" s="243"/>
      <c r="Q2" s="243"/>
      <c r="R2" s="243"/>
      <c r="S2" s="243"/>
      <c r="T2" s="243"/>
      <c r="U2" s="243"/>
      <c r="V2" s="243"/>
      <c r="W2" s="243"/>
      <c r="X2" s="243"/>
      <c r="Y2" s="243"/>
      <c r="Z2" s="243"/>
      <c r="AA2" s="243"/>
      <c r="AB2" s="243"/>
      <c r="AC2" s="243"/>
      <c r="AD2" s="243"/>
      <c r="AE2" s="243"/>
      <c r="AF2" s="243"/>
      <c r="AG2" s="243"/>
      <c r="AH2" s="243"/>
      <c r="AI2" s="243"/>
      <c r="AJ2" s="243"/>
      <c r="AK2" s="243"/>
      <c r="AL2" s="243"/>
      <c r="AM2" s="243"/>
      <c r="AN2" s="243"/>
      <c r="AO2" s="243"/>
      <c r="AP2" s="243"/>
      <c r="AQ2" s="243"/>
      <c r="AR2" s="243"/>
    </row>
    <row r="3" spans="2:44" s="1" customFormat="1" ht="5.0999999999999996" customHeight="1" x14ac:dyDescent="0.15">
      <c r="B3" s="238"/>
      <c r="C3" s="238"/>
      <c r="D3" s="238"/>
      <c r="E3" s="238"/>
      <c r="F3" s="238"/>
      <c r="G3" s="238"/>
      <c r="H3" s="238"/>
      <c r="I3" s="238"/>
      <c r="J3" s="238"/>
      <c r="K3" s="238"/>
      <c r="L3" s="238"/>
    </row>
    <row r="4" spans="2:44" s="1" customFormat="1" ht="2.1" customHeight="1" x14ac:dyDescent="0.15"/>
    <row r="5" spans="2:44" s="1" customFormat="1" ht="26.4" customHeight="1" x14ac:dyDescent="0.15">
      <c r="B5" s="239" t="s">
        <v>1227</v>
      </c>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239"/>
      <c r="AH5" s="239"/>
      <c r="AI5" s="239"/>
      <c r="AJ5" s="239"/>
      <c r="AK5" s="239"/>
      <c r="AL5" s="239"/>
      <c r="AM5" s="239"/>
      <c r="AN5" s="239"/>
      <c r="AO5" s="239"/>
      <c r="AP5" s="239"/>
      <c r="AQ5" s="239"/>
      <c r="AR5" s="239"/>
    </row>
    <row r="6" spans="2:44" s="1" customFormat="1" ht="5.55" customHeight="1" x14ac:dyDescent="0.15"/>
    <row r="7" spans="2:44" s="1" customFormat="1" ht="2.1" customHeight="1" x14ac:dyDescent="0.15">
      <c r="B7" s="244" t="s">
        <v>1105</v>
      </c>
      <c r="C7" s="244"/>
      <c r="D7" s="244"/>
      <c r="E7" s="244"/>
      <c r="F7" s="244"/>
      <c r="G7" s="244"/>
      <c r="H7" s="244"/>
      <c r="I7" s="244"/>
      <c r="J7" s="244"/>
      <c r="K7" s="244"/>
    </row>
    <row r="8" spans="2:44" s="1" customFormat="1" ht="17.100000000000001" customHeight="1" x14ac:dyDescent="0.15">
      <c r="B8" s="244"/>
      <c r="C8" s="244"/>
      <c r="D8" s="244"/>
      <c r="E8" s="244"/>
      <c r="F8" s="244"/>
      <c r="G8" s="244"/>
      <c r="H8" s="244"/>
      <c r="I8" s="244"/>
      <c r="J8" s="244"/>
      <c r="K8" s="244"/>
      <c r="M8" s="241">
        <v>45626</v>
      </c>
      <c r="N8" s="241"/>
      <c r="O8" s="241"/>
      <c r="P8" s="241"/>
      <c r="Q8" s="241"/>
      <c r="R8" s="241"/>
      <c r="S8" s="241"/>
      <c r="T8" s="241"/>
      <c r="U8" s="241"/>
      <c r="V8" s="241"/>
    </row>
    <row r="9" spans="2:44" s="1" customFormat="1" ht="4.2" customHeight="1" x14ac:dyDescent="0.15">
      <c r="B9" s="244"/>
      <c r="C9" s="244"/>
      <c r="D9" s="244"/>
      <c r="E9" s="244"/>
      <c r="F9" s="244"/>
      <c r="G9" s="244"/>
      <c r="H9" s="244"/>
      <c r="I9" s="244"/>
      <c r="J9" s="244"/>
      <c r="K9" s="244"/>
    </row>
    <row r="10" spans="2:44" s="1" customFormat="1" ht="1.65" customHeight="1" x14ac:dyDescent="0.15"/>
    <row r="11" spans="2:44" s="1" customFormat="1" ht="15.3" customHeight="1" x14ac:dyDescent="0.15">
      <c r="B11" s="250" t="s">
        <v>1228</v>
      </c>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250"/>
      <c r="AL11" s="250"/>
      <c r="AM11" s="250"/>
      <c r="AN11" s="250"/>
      <c r="AO11" s="250"/>
      <c r="AP11" s="250"/>
      <c r="AQ11" s="250"/>
      <c r="AR11" s="250"/>
    </row>
    <row r="12" spans="2:44" s="1" customFormat="1" ht="4.2" customHeight="1" x14ac:dyDescent="0.15"/>
    <row r="13" spans="2:44" s="1" customFormat="1" ht="11.85" customHeight="1" x14ac:dyDescent="0.15">
      <c r="B13" s="268"/>
      <c r="C13" s="268"/>
      <c r="D13" s="268"/>
      <c r="E13" s="268"/>
      <c r="F13" s="268"/>
      <c r="G13" s="268"/>
      <c r="H13" s="268"/>
      <c r="I13" s="268"/>
      <c r="J13" s="268"/>
      <c r="K13" s="248" t="s">
        <v>1113</v>
      </c>
      <c r="L13" s="248"/>
      <c r="M13" s="248"/>
      <c r="N13" s="248"/>
      <c r="O13" s="248"/>
      <c r="P13" s="248"/>
      <c r="Q13" s="248"/>
      <c r="R13" s="248"/>
      <c r="S13" s="248"/>
      <c r="T13" s="248"/>
      <c r="U13" s="248"/>
      <c r="V13" s="248" t="s">
        <v>1114</v>
      </c>
      <c r="W13" s="248"/>
      <c r="X13" s="248"/>
      <c r="Y13" s="248"/>
      <c r="Z13" s="248"/>
      <c r="AA13" s="248"/>
      <c r="AB13" s="248"/>
      <c r="AC13" s="248"/>
      <c r="AD13" s="248"/>
      <c r="AE13" s="248"/>
      <c r="AF13" s="248" t="s">
        <v>1115</v>
      </c>
      <c r="AG13" s="248"/>
      <c r="AH13" s="248"/>
      <c r="AI13" s="248"/>
      <c r="AJ13" s="248"/>
      <c r="AK13" s="248"/>
      <c r="AL13" s="248"/>
      <c r="AM13" s="248"/>
      <c r="AN13" s="248"/>
      <c r="AO13" s="10" t="s">
        <v>1114</v>
      </c>
    </row>
    <row r="14" spans="2:44" s="1" customFormat="1" ht="9.75" customHeight="1" x14ac:dyDescent="0.15">
      <c r="B14" s="267" t="s">
        <v>608</v>
      </c>
      <c r="C14" s="267"/>
      <c r="D14" s="267"/>
      <c r="E14" s="267"/>
      <c r="F14" s="267"/>
      <c r="G14" s="267"/>
      <c r="H14" s="267"/>
      <c r="I14" s="267"/>
      <c r="J14" s="267"/>
      <c r="K14" s="265">
        <v>497918346.94000101</v>
      </c>
      <c r="L14" s="265"/>
      <c r="M14" s="265"/>
      <c r="N14" s="265"/>
      <c r="O14" s="265"/>
      <c r="P14" s="265"/>
      <c r="Q14" s="265"/>
      <c r="R14" s="265"/>
      <c r="S14" s="265"/>
      <c r="T14" s="265"/>
      <c r="U14" s="265"/>
      <c r="V14" s="257">
        <v>0.16992364101458499</v>
      </c>
      <c r="W14" s="257"/>
      <c r="X14" s="257"/>
      <c r="Y14" s="257"/>
      <c r="Z14" s="257"/>
      <c r="AA14" s="257"/>
      <c r="AB14" s="257"/>
      <c r="AC14" s="257"/>
      <c r="AD14" s="257"/>
      <c r="AE14" s="257"/>
      <c r="AF14" s="256">
        <v>6869</v>
      </c>
      <c r="AG14" s="256"/>
      <c r="AH14" s="256"/>
      <c r="AI14" s="256"/>
      <c r="AJ14" s="256"/>
      <c r="AK14" s="256"/>
      <c r="AL14" s="256"/>
      <c r="AM14" s="256"/>
      <c r="AN14" s="256"/>
      <c r="AO14" s="15">
        <v>0.16348144798533901</v>
      </c>
    </row>
    <row r="15" spans="2:44" s="1" customFormat="1" ht="9.75" customHeight="1" x14ac:dyDescent="0.15">
      <c r="B15" s="267" t="s">
        <v>612</v>
      </c>
      <c r="C15" s="267"/>
      <c r="D15" s="267"/>
      <c r="E15" s="267"/>
      <c r="F15" s="267"/>
      <c r="G15" s="267"/>
      <c r="H15" s="267"/>
      <c r="I15" s="267"/>
      <c r="J15" s="267"/>
      <c r="K15" s="265">
        <v>433560277.63999999</v>
      </c>
      <c r="L15" s="265"/>
      <c r="M15" s="265"/>
      <c r="N15" s="265"/>
      <c r="O15" s="265"/>
      <c r="P15" s="265"/>
      <c r="Q15" s="265"/>
      <c r="R15" s="265"/>
      <c r="S15" s="265"/>
      <c r="T15" s="265"/>
      <c r="U15" s="265"/>
      <c r="V15" s="257">
        <v>0.14796028591563601</v>
      </c>
      <c r="W15" s="257"/>
      <c r="X15" s="257"/>
      <c r="Y15" s="257"/>
      <c r="Z15" s="257"/>
      <c r="AA15" s="257"/>
      <c r="AB15" s="257"/>
      <c r="AC15" s="257"/>
      <c r="AD15" s="257"/>
      <c r="AE15" s="257"/>
      <c r="AF15" s="256">
        <v>6600</v>
      </c>
      <c r="AG15" s="256"/>
      <c r="AH15" s="256"/>
      <c r="AI15" s="256"/>
      <c r="AJ15" s="256"/>
      <c r="AK15" s="256"/>
      <c r="AL15" s="256"/>
      <c r="AM15" s="256"/>
      <c r="AN15" s="256"/>
      <c r="AO15" s="15">
        <v>0.15707927743532399</v>
      </c>
    </row>
    <row r="16" spans="2:44" s="1" customFormat="1" ht="9.75" customHeight="1" x14ac:dyDescent="0.15">
      <c r="B16" s="267" t="s">
        <v>610</v>
      </c>
      <c r="C16" s="267"/>
      <c r="D16" s="267"/>
      <c r="E16" s="267"/>
      <c r="F16" s="267"/>
      <c r="G16" s="267"/>
      <c r="H16" s="267"/>
      <c r="I16" s="267"/>
      <c r="J16" s="267"/>
      <c r="K16" s="265">
        <v>385376340.549999</v>
      </c>
      <c r="L16" s="265"/>
      <c r="M16" s="265"/>
      <c r="N16" s="265"/>
      <c r="O16" s="265"/>
      <c r="P16" s="265"/>
      <c r="Q16" s="265"/>
      <c r="R16" s="265"/>
      <c r="S16" s="265"/>
      <c r="T16" s="265"/>
      <c r="U16" s="265"/>
      <c r="V16" s="257">
        <v>0.13151664595123599</v>
      </c>
      <c r="W16" s="257"/>
      <c r="X16" s="257"/>
      <c r="Y16" s="257"/>
      <c r="Z16" s="257"/>
      <c r="AA16" s="257"/>
      <c r="AB16" s="257"/>
      <c r="AC16" s="257"/>
      <c r="AD16" s="257"/>
      <c r="AE16" s="257"/>
      <c r="AF16" s="256">
        <v>5286</v>
      </c>
      <c r="AG16" s="256"/>
      <c r="AH16" s="256"/>
      <c r="AI16" s="256"/>
      <c r="AJ16" s="256"/>
      <c r="AK16" s="256"/>
      <c r="AL16" s="256"/>
      <c r="AM16" s="256"/>
      <c r="AN16" s="256"/>
      <c r="AO16" s="15">
        <v>0.125806221291382</v>
      </c>
    </row>
    <row r="17" spans="2:44" s="1" customFormat="1" ht="9.75" customHeight="1" x14ac:dyDescent="0.15">
      <c r="B17" s="267" t="s">
        <v>616</v>
      </c>
      <c r="C17" s="267"/>
      <c r="D17" s="267"/>
      <c r="E17" s="267"/>
      <c r="F17" s="267"/>
      <c r="G17" s="267"/>
      <c r="H17" s="267"/>
      <c r="I17" s="267"/>
      <c r="J17" s="267"/>
      <c r="K17" s="265">
        <v>316739695.75000101</v>
      </c>
      <c r="L17" s="265"/>
      <c r="M17" s="265"/>
      <c r="N17" s="265"/>
      <c r="O17" s="265"/>
      <c r="P17" s="265"/>
      <c r="Q17" s="265"/>
      <c r="R17" s="265"/>
      <c r="S17" s="265"/>
      <c r="T17" s="265"/>
      <c r="U17" s="265"/>
      <c r="V17" s="257">
        <v>0.108093149582571</v>
      </c>
      <c r="W17" s="257"/>
      <c r="X17" s="257"/>
      <c r="Y17" s="257"/>
      <c r="Z17" s="257"/>
      <c r="AA17" s="257"/>
      <c r="AB17" s="257"/>
      <c r="AC17" s="257"/>
      <c r="AD17" s="257"/>
      <c r="AE17" s="257"/>
      <c r="AF17" s="256">
        <v>5274</v>
      </c>
      <c r="AG17" s="256"/>
      <c r="AH17" s="256"/>
      <c r="AI17" s="256"/>
      <c r="AJ17" s="256"/>
      <c r="AK17" s="256"/>
      <c r="AL17" s="256"/>
      <c r="AM17" s="256"/>
      <c r="AN17" s="256"/>
      <c r="AO17" s="15">
        <v>0.125520622605136</v>
      </c>
    </row>
    <row r="18" spans="2:44" s="1" customFormat="1" ht="9.75" customHeight="1" x14ac:dyDescent="0.15">
      <c r="B18" s="267" t="s">
        <v>614</v>
      </c>
      <c r="C18" s="267"/>
      <c r="D18" s="267"/>
      <c r="E18" s="267"/>
      <c r="F18" s="267"/>
      <c r="G18" s="267"/>
      <c r="H18" s="267"/>
      <c r="I18" s="267"/>
      <c r="J18" s="267"/>
      <c r="K18" s="265">
        <v>303061229</v>
      </c>
      <c r="L18" s="265"/>
      <c r="M18" s="265"/>
      <c r="N18" s="265"/>
      <c r="O18" s="265"/>
      <c r="P18" s="265"/>
      <c r="Q18" s="265"/>
      <c r="R18" s="265"/>
      <c r="S18" s="265"/>
      <c r="T18" s="265"/>
      <c r="U18" s="265"/>
      <c r="V18" s="257">
        <v>0.1034251254217</v>
      </c>
      <c r="W18" s="257"/>
      <c r="X18" s="257"/>
      <c r="Y18" s="257"/>
      <c r="Z18" s="257"/>
      <c r="AA18" s="257"/>
      <c r="AB18" s="257"/>
      <c r="AC18" s="257"/>
      <c r="AD18" s="257"/>
      <c r="AE18" s="257"/>
      <c r="AF18" s="256">
        <v>3223</v>
      </c>
      <c r="AG18" s="256"/>
      <c r="AH18" s="256"/>
      <c r="AI18" s="256"/>
      <c r="AJ18" s="256"/>
      <c r="AK18" s="256"/>
      <c r="AL18" s="256"/>
      <c r="AM18" s="256"/>
      <c r="AN18" s="256"/>
      <c r="AO18" s="15">
        <v>7.6707047147583099E-2</v>
      </c>
    </row>
    <row r="19" spans="2:44" s="1" customFormat="1" ht="9.75" customHeight="1" x14ac:dyDescent="0.15">
      <c r="B19" s="267" t="s">
        <v>620</v>
      </c>
      <c r="C19" s="267"/>
      <c r="D19" s="267"/>
      <c r="E19" s="267"/>
      <c r="F19" s="267"/>
      <c r="G19" s="267"/>
      <c r="H19" s="267"/>
      <c r="I19" s="267"/>
      <c r="J19" s="267"/>
      <c r="K19" s="265">
        <v>234043717.300001</v>
      </c>
      <c r="L19" s="265"/>
      <c r="M19" s="265"/>
      <c r="N19" s="265"/>
      <c r="O19" s="265"/>
      <c r="P19" s="265"/>
      <c r="Q19" s="265"/>
      <c r="R19" s="265"/>
      <c r="S19" s="265"/>
      <c r="T19" s="265"/>
      <c r="U19" s="265"/>
      <c r="V19" s="257">
        <v>7.9871651335227098E-2</v>
      </c>
      <c r="W19" s="257"/>
      <c r="X19" s="257"/>
      <c r="Y19" s="257"/>
      <c r="Z19" s="257"/>
      <c r="AA19" s="257"/>
      <c r="AB19" s="257"/>
      <c r="AC19" s="257"/>
      <c r="AD19" s="257"/>
      <c r="AE19" s="257"/>
      <c r="AF19" s="256">
        <v>3490</v>
      </c>
      <c r="AG19" s="256"/>
      <c r="AH19" s="256"/>
      <c r="AI19" s="256"/>
      <c r="AJ19" s="256"/>
      <c r="AK19" s="256"/>
      <c r="AL19" s="256"/>
      <c r="AM19" s="256"/>
      <c r="AN19" s="256"/>
      <c r="AO19" s="15">
        <v>8.3061617916557598E-2</v>
      </c>
    </row>
    <row r="20" spans="2:44" s="1" customFormat="1" ht="9.75" customHeight="1" x14ac:dyDescent="0.15">
      <c r="B20" s="267" t="s">
        <v>618</v>
      </c>
      <c r="C20" s="267"/>
      <c r="D20" s="267"/>
      <c r="E20" s="267"/>
      <c r="F20" s="267"/>
      <c r="G20" s="267"/>
      <c r="H20" s="267"/>
      <c r="I20" s="267"/>
      <c r="J20" s="267"/>
      <c r="K20" s="265">
        <v>204225694.38</v>
      </c>
      <c r="L20" s="265"/>
      <c r="M20" s="265"/>
      <c r="N20" s="265"/>
      <c r="O20" s="265"/>
      <c r="P20" s="265"/>
      <c r="Q20" s="265"/>
      <c r="R20" s="265"/>
      <c r="S20" s="265"/>
      <c r="T20" s="265"/>
      <c r="U20" s="265"/>
      <c r="V20" s="257">
        <v>6.9695711738782903E-2</v>
      </c>
      <c r="W20" s="257"/>
      <c r="X20" s="257"/>
      <c r="Y20" s="257"/>
      <c r="Z20" s="257"/>
      <c r="AA20" s="257"/>
      <c r="AB20" s="257"/>
      <c r="AC20" s="257"/>
      <c r="AD20" s="257"/>
      <c r="AE20" s="257"/>
      <c r="AF20" s="256">
        <v>3318</v>
      </c>
      <c r="AG20" s="256"/>
      <c r="AH20" s="256"/>
      <c r="AI20" s="256"/>
      <c r="AJ20" s="256"/>
      <c r="AK20" s="256"/>
      <c r="AL20" s="256"/>
      <c r="AM20" s="256"/>
      <c r="AN20" s="256"/>
      <c r="AO20" s="15">
        <v>7.8968036747030998E-2</v>
      </c>
    </row>
    <row r="21" spans="2:44" s="1" customFormat="1" ht="9.75" customHeight="1" x14ac:dyDescent="0.15">
      <c r="B21" s="267" t="s">
        <v>622</v>
      </c>
      <c r="C21" s="267"/>
      <c r="D21" s="267"/>
      <c r="E21" s="267"/>
      <c r="F21" s="267"/>
      <c r="G21" s="267"/>
      <c r="H21" s="267"/>
      <c r="I21" s="267"/>
      <c r="J21" s="267"/>
      <c r="K21" s="265">
        <v>182888384.18000001</v>
      </c>
      <c r="L21" s="265"/>
      <c r="M21" s="265"/>
      <c r="N21" s="265"/>
      <c r="O21" s="265"/>
      <c r="P21" s="265"/>
      <c r="Q21" s="265"/>
      <c r="R21" s="265"/>
      <c r="S21" s="265"/>
      <c r="T21" s="265"/>
      <c r="U21" s="265"/>
      <c r="V21" s="257">
        <v>6.2413968736292999E-2</v>
      </c>
      <c r="W21" s="257"/>
      <c r="X21" s="257"/>
      <c r="Y21" s="257"/>
      <c r="Z21" s="257"/>
      <c r="AA21" s="257"/>
      <c r="AB21" s="257"/>
      <c r="AC21" s="257"/>
      <c r="AD21" s="257"/>
      <c r="AE21" s="257"/>
      <c r="AF21" s="256">
        <v>2918</v>
      </c>
      <c r="AG21" s="256"/>
      <c r="AH21" s="256"/>
      <c r="AI21" s="256"/>
      <c r="AJ21" s="256"/>
      <c r="AK21" s="256"/>
      <c r="AL21" s="256"/>
      <c r="AM21" s="256"/>
      <c r="AN21" s="256"/>
      <c r="AO21" s="15">
        <v>6.9448080538829504E-2</v>
      </c>
    </row>
    <row r="22" spans="2:44" s="1" customFormat="1" ht="9.75" customHeight="1" x14ac:dyDescent="0.15">
      <c r="B22" s="267" t="s">
        <v>624</v>
      </c>
      <c r="C22" s="267"/>
      <c r="D22" s="267"/>
      <c r="E22" s="267"/>
      <c r="F22" s="267"/>
      <c r="G22" s="267"/>
      <c r="H22" s="267"/>
      <c r="I22" s="267"/>
      <c r="J22" s="267"/>
      <c r="K22" s="265">
        <v>155736243.40000001</v>
      </c>
      <c r="L22" s="265"/>
      <c r="M22" s="265"/>
      <c r="N22" s="265"/>
      <c r="O22" s="265"/>
      <c r="P22" s="265"/>
      <c r="Q22" s="265"/>
      <c r="R22" s="265"/>
      <c r="S22" s="265"/>
      <c r="T22" s="265"/>
      <c r="U22" s="265"/>
      <c r="V22" s="257">
        <v>5.3147809634037299E-2</v>
      </c>
      <c r="W22" s="257"/>
      <c r="X22" s="257"/>
      <c r="Y22" s="257"/>
      <c r="Z22" s="257"/>
      <c r="AA22" s="257"/>
      <c r="AB22" s="257"/>
      <c r="AC22" s="257"/>
      <c r="AD22" s="257"/>
      <c r="AE22" s="257"/>
      <c r="AF22" s="256">
        <v>1951</v>
      </c>
      <c r="AG22" s="256"/>
      <c r="AH22" s="256"/>
      <c r="AI22" s="256"/>
      <c r="AJ22" s="256"/>
      <c r="AK22" s="256"/>
      <c r="AL22" s="256"/>
      <c r="AM22" s="256"/>
      <c r="AN22" s="256"/>
      <c r="AO22" s="15">
        <v>4.6433586405502499E-2</v>
      </c>
    </row>
    <row r="23" spans="2:44" s="1" customFormat="1" ht="9.75" customHeight="1" x14ac:dyDescent="0.15">
      <c r="B23" s="267" t="s">
        <v>626</v>
      </c>
      <c r="C23" s="267"/>
      <c r="D23" s="267"/>
      <c r="E23" s="267"/>
      <c r="F23" s="267"/>
      <c r="G23" s="267"/>
      <c r="H23" s="267"/>
      <c r="I23" s="267"/>
      <c r="J23" s="267"/>
      <c r="K23" s="265">
        <v>125743295.59999999</v>
      </c>
      <c r="L23" s="265"/>
      <c r="M23" s="265"/>
      <c r="N23" s="265"/>
      <c r="O23" s="265"/>
      <c r="P23" s="265"/>
      <c r="Q23" s="265"/>
      <c r="R23" s="265"/>
      <c r="S23" s="265"/>
      <c r="T23" s="265"/>
      <c r="U23" s="265"/>
      <c r="V23" s="257">
        <v>4.2912173758682601E-2</v>
      </c>
      <c r="W23" s="257"/>
      <c r="X23" s="257"/>
      <c r="Y23" s="257"/>
      <c r="Z23" s="257"/>
      <c r="AA23" s="257"/>
      <c r="AB23" s="257"/>
      <c r="AC23" s="257"/>
      <c r="AD23" s="257"/>
      <c r="AE23" s="257"/>
      <c r="AF23" s="256">
        <v>1839</v>
      </c>
      <c r="AG23" s="256"/>
      <c r="AH23" s="256"/>
      <c r="AI23" s="256"/>
      <c r="AJ23" s="256"/>
      <c r="AK23" s="256"/>
      <c r="AL23" s="256"/>
      <c r="AM23" s="256"/>
      <c r="AN23" s="256"/>
      <c r="AO23" s="15">
        <v>4.3767998667206098E-2</v>
      </c>
    </row>
    <row r="24" spans="2:44" s="1" customFormat="1" ht="9.75" customHeight="1" x14ac:dyDescent="0.15">
      <c r="B24" s="267" t="s">
        <v>560</v>
      </c>
      <c r="C24" s="267"/>
      <c r="D24" s="267"/>
      <c r="E24" s="267"/>
      <c r="F24" s="267"/>
      <c r="G24" s="267"/>
      <c r="H24" s="267"/>
      <c r="I24" s="267"/>
      <c r="J24" s="267"/>
      <c r="K24" s="265">
        <v>86621749.860000104</v>
      </c>
      <c r="L24" s="265"/>
      <c r="M24" s="265"/>
      <c r="N24" s="265"/>
      <c r="O24" s="265"/>
      <c r="P24" s="265"/>
      <c r="Q24" s="265"/>
      <c r="R24" s="265"/>
      <c r="S24" s="265"/>
      <c r="T24" s="265"/>
      <c r="U24" s="265"/>
      <c r="V24" s="257">
        <v>2.9561238740695599E-2</v>
      </c>
      <c r="W24" s="257"/>
      <c r="X24" s="257"/>
      <c r="Y24" s="257"/>
      <c r="Z24" s="257"/>
      <c r="AA24" s="257"/>
      <c r="AB24" s="257"/>
      <c r="AC24" s="257"/>
      <c r="AD24" s="257"/>
      <c r="AE24" s="257"/>
      <c r="AF24" s="256">
        <v>1181</v>
      </c>
      <c r="AG24" s="256"/>
      <c r="AH24" s="256"/>
      <c r="AI24" s="256"/>
      <c r="AJ24" s="256"/>
      <c r="AK24" s="256"/>
      <c r="AL24" s="256"/>
      <c r="AM24" s="256"/>
      <c r="AN24" s="256"/>
      <c r="AO24" s="15">
        <v>2.8107670704714802E-2</v>
      </c>
    </row>
    <row r="25" spans="2:44" s="1" customFormat="1" ht="9.75" customHeight="1" x14ac:dyDescent="0.15">
      <c r="B25" s="267" t="s">
        <v>70</v>
      </c>
      <c r="C25" s="267"/>
      <c r="D25" s="267"/>
      <c r="E25" s="267"/>
      <c r="F25" s="267"/>
      <c r="G25" s="267"/>
      <c r="H25" s="267"/>
      <c r="I25" s="267"/>
      <c r="J25" s="267"/>
      <c r="K25" s="265">
        <v>4332658.79</v>
      </c>
      <c r="L25" s="265"/>
      <c r="M25" s="265"/>
      <c r="N25" s="265"/>
      <c r="O25" s="265"/>
      <c r="P25" s="265"/>
      <c r="Q25" s="265"/>
      <c r="R25" s="265"/>
      <c r="S25" s="265"/>
      <c r="T25" s="265"/>
      <c r="U25" s="265"/>
      <c r="V25" s="257">
        <v>1.4785981705537801E-3</v>
      </c>
      <c r="W25" s="257"/>
      <c r="X25" s="257"/>
      <c r="Y25" s="257"/>
      <c r="Z25" s="257"/>
      <c r="AA25" s="257"/>
      <c r="AB25" s="257"/>
      <c r="AC25" s="257"/>
      <c r="AD25" s="257"/>
      <c r="AE25" s="257"/>
      <c r="AF25" s="256">
        <v>68</v>
      </c>
      <c r="AG25" s="256"/>
      <c r="AH25" s="256"/>
      <c r="AI25" s="256"/>
      <c r="AJ25" s="256"/>
      <c r="AK25" s="256"/>
      <c r="AL25" s="256"/>
      <c r="AM25" s="256"/>
      <c r="AN25" s="256"/>
      <c r="AO25" s="15">
        <v>1.6183925553942501E-3</v>
      </c>
    </row>
    <row r="26" spans="2:44" s="1" customFormat="1" ht="10.65" customHeight="1" x14ac:dyDescent="0.15">
      <c r="B26" s="268"/>
      <c r="C26" s="268"/>
      <c r="D26" s="268"/>
      <c r="E26" s="268"/>
      <c r="F26" s="268"/>
      <c r="G26" s="268"/>
      <c r="H26" s="268"/>
      <c r="I26" s="268"/>
      <c r="J26" s="268"/>
      <c r="K26" s="266">
        <v>2930247633.3899999</v>
      </c>
      <c r="L26" s="266"/>
      <c r="M26" s="266"/>
      <c r="N26" s="266"/>
      <c r="O26" s="266"/>
      <c r="P26" s="266"/>
      <c r="Q26" s="266"/>
      <c r="R26" s="266"/>
      <c r="S26" s="266"/>
      <c r="T26" s="266"/>
      <c r="U26" s="266"/>
      <c r="V26" s="264">
        <v>1</v>
      </c>
      <c r="W26" s="264"/>
      <c r="X26" s="264"/>
      <c r="Y26" s="264"/>
      <c r="Z26" s="264"/>
      <c r="AA26" s="264"/>
      <c r="AB26" s="264"/>
      <c r="AC26" s="264"/>
      <c r="AD26" s="264"/>
      <c r="AE26" s="264"/>
      <c r="AF26" s="263">
        <v>42017</v>
      </c>
      <c r="AG26" s="263"/>
      <c r="AH26" s="263"/>
      <c r="AI26" s="263"/>
      <c r="AJ26" s="263"/>
      <c r="AK26" s="263"/>
      <c r="AL26" s="263"/>
      <c r="AM26" s="263"/>
      <c r="AN26" s="263"/>
      <c r="AO26" s="51">
        <v>1</v>
      </c>
    </row>
    <row r="27" spans="2:44" s="1" customFormat="1" ht="7.2" customHeight="1" x14ac:dyDescent="0.15"/>
    <row r="28" spans="2:44" s="1" customFormat="1" ht="15.3" customHeight="1" x14ac:dyDescent="0.15">
      <c r="B28" s="250" t="s">
        <v>1229</v>
      </c>
      <c r="C28" s="250"/>
      <c r="D28" s="250"/>
      <c r="E28" s="250"/>
      <c r="F28" s="250"/>
      <c r="G28" s="250"/>
      <c r="H28" s="250"/>
      <c r="I28" s="250"/>
      <c r="J28" s="250"/>
      <c r="K28" s="250"/>
      <c r="L28" s="250"/>
      <c r="M28" s="250"/>
      <c r="N28" s="250"/>
      <c r="O28" s="250"/>
      <c r="P28" s="250"/>
      <c r="Q28" s="250"/>
      <c r="R28" s="250"/>
      <c r="S28" s="250"/>
      <c r="T28" s="250"/>
      <c r="U28" s="250"/>
      <c r="V28" s="250"/>
      <c r="W28" s="250"/>
      <c r="X28" s="250"/>
      <c r="Y28" s="250"/>
      <c r="Z28" s="250"/>
      <c r="AA28" s="250"/>
      <c r="AB28" s="250"/>
      <c r="AC28" s="250"/>
      <c r="AD28" s="250"/>
      <c r="AE28" s="250"/>
      <c r="AF28" s="250"/>
      <c r="AG28" s="250"/>
      <c r="AH28" s="250"/>
      <c r="AI28" s="250"/>
      <c r="AJ28" s="250"/>
      <c r="AK28" s="250"/>
      <c r="AL28" s="250"/>
      <c r="AM28" s="250"/>
      <c r="AN28" s="250"/>
      <c r="AO28" s="250"/>
      <c r="AP28" s="250"/>
      <c r="AQ28" s="250"/>
      <c r="AR28" s="250"/>
    </row>
    <row r="29" spans="2:44" s="1" customFormat="1" ht="6.3" customHeight="1" x14ac:dyDescent="0.15"/>
    <row r="30" spans="2:44" s="1" customFormat="1" ht="10.65" customHeight="1" x14ac:dyDescent="0.15">
      <c r="B30" s="248" t="s">
        <v>1116</v>
      </c>
      <c r="C30" s="248"/>
      <c r="D30" s="248"/>
      <c r="E30" s="248"/>
      <c r="F30" s="248"/>
      <c r="G30" s="248"/>
      <c r="H30" s="248"/>
      <c r="I30" s="248"/>
      <c r="J30" s="248"/>
      <c r="K30" s="248" t="s">
        <v>1113</v>
      </c>
      <c r="L30" s="248"/>
      <c r="M30" s="248"/>
      <c r="N30" s="248"/>
      <c r="O30" s="248"/>
      <c r="P30" s="248"/>
      <c r="Q30" s="248"/>
      <c r="R30" s="248"/>
      <c r="S30" s="248"/>
      <c r="T30" s="248"/>
      <c r="U30" s="248"/>
      <c r="V30" s="248" t="s">
        <v>1114</v>
      </c>
      <c r="W30" s="248"/>
      <c r="X30" s="248"/>
      <c r="Y30" s="248"/>
      <c r="Z30" s="248"/>
      <c r="AA30" s="248"/>
      <c r="AB30" s="248"/>
      <c r="AC30" s="248"/>
      <c r="AD30" s="248"/>
      <c r="AE30" s="248"/>
      <c r="AF30" s="248" t="s">
        <v>1115</v>
      </c>
      <c r="AG30" s="248"/>
      <c r="AH30" s="248"/>
      <c r="AI30" s="248"/>
      <c r="AJ30" s="248"/>
      <c r="AK30" s="248"/>
      <c r="AL30" s="248"/>
      <c r="AM30" s="248"/>
      <c r="AN30" s="248" t="s">
        <v>1114</v>
      </c>
      <c r="AO30" s="248"/>
    </row>
    <row r="31" spans="2:44" s="1" customFormat="1" ht="8.5500000000000007" customHeight="1" x14ac:dyDescent="0.15">
      <c r="B31" s="252" t="s">
        <v>1117</v>
      </c>
      <c r="C31" s="252"/>
      <c r="D31" s="252"/>
      <c r="E31" s="252"/>
      <c r="F31" s="252"/>
      <c r="G31" s="252"/>
      <c r="H31" s="252"/>
      <c r="I31" s="252"/>
      <c r="J31" s="252"/>
      <c r="K31" s="265">
        <v>129111259.55</v>
      </c>
      <c r="L31" s="265"/>
      <c r="M31" s="265"/>
      <c r="N31" s="265"/>
      <c r="O31" s="265"/>
      <c r="P31" s="265"/>
      <c r="Q31" s="265"/>
      <c r="R31" s="265"/>
      <c r="S31" s="265"/>
      <c r="T31" s="265"/>
      <c r="U31" s="265"/>
      <c r="V31" s="257">
        <v>4.4061552368060898E-2</v>
      </c>
      <c r="W31" s="257"/>
      <c r="X31" s="257"/>
      <c r="Y31" s="257"/>
      <c r="Z31" s="257"/>
      <c r="AA31" s="257"/>
      <c r="AB31" s="257"/>
      <c r="AC31" s="257"/>
      <c r="AD31" s="257"/>
      <c r="AE31" s="257"/>
      <c r="AF31" s="256">
        <v>944</v>
      </c>
      <c r="AG31" s="256"/>
      <c r="AH31" s="256"/>
      <c r="AI31" s="256"/>
      <c r="AJ31" s="256"/>
      <c r="AK31" s="256"/>
      <c r="AL31" s="256"/>
      <c r="AM31" s="256"/>
      <c r="AN31" s="257">
        <v>2.2467096651355399E-2</v>
      </c>
      <c r="AO31" s="257"/>
    </row>
    <row r="32" spans="2:44" s="1" customFormat="1" ht="8.5500000000000007" customHeight="1" x14ac:dyDescent="0.15">
      <c r="B32" s="252" t="s">
        <v>1118</v>
      </c>
      <c r="C32" s="252"/>
      <c r="D32" s="252"/>
      <c r="E32" s="252"/>
      <c r="F32" s="252"/>
      <c r="G32" s="252"/>
      <c r="H32" s="252"/>
      <c r="I32" s="252"/>
      <c r="J32" s="252"/>
      <c r="K32" s="265">
        <v>243740605.91999999</v>
      </c>
      <c r="L32" s="265"/>
      <c r="M32" s="265"/>
      <c r="N32" s="265"/>
      <c r="O32" s="265"/>
      <c r="P32" s="265"/>
      <c r="Q32" s="265"/>
      <c r="R32" s="265"/>
      <c r="S32" s="265"/>
      <c r="T32" s="265"/>
      <c r="U32" s="265"/>
      <c r="V32" s="257">
        <v>8.3180889950252093E-2</v>
      </c>
      <c r="W32" s="257"/>
      <c r="X32" s="257"/>
      <c r="Y32" s="257"/>
      <c r="Z32" s="257"/>
      <c r="AA32" s="257"/>
      <c r="AB32" s="257"/>
      <c r="AC32" s="257"/>
      <c r="AD32" s="257"/>
      <c r="AE32" s="257"/>
      <c r="AF32" s="256">
        <v>1891</v>
      </c>
      <c r="AG32" s="256"/>
      <c r="AH32" s="256"/>
      <c r="AI32" s="256"/>
      <c r="AJ32" s="256"/>
      <c r="AK32" s="256"/>
      <c r="AL32" s="256"/>
      <c r="AM32" s="256"/>
      <c r="AN32" s="257">
        <v>4.5005592974272299E-2</v>
      </c>
      <c r="AO32" s="257"/>
    </row>
    <row r="33" spans="2:41" s="1" customFormat="1" ht="8.5500000000000007" customHeight="1" x14ac:dyDescent="0.15">
      <c r="B33" s="252" t="s">
        <v>1119</v>
      </c>
      <c r="C33" s="252"/>
      <c r="D33" s="252"/>
      <c r="E33" s="252"/>
      <c r="F33" s="252"/>
      <c r="G33" s="252"/>
      <c r="H33" s="252"/>
      <c r="I33" s="252"/>
      <c r="J33" s="252"/>
      <c r="K33" s="265">
        <v>447394935.44999999</v>
      </c>
      <c r="L33" s="265"/>
      <c r="M33" s="265"/>
      <c r="N33" s="265"/>
      <c r="O33" s="265"/>
      <c r="P33" s="265"/>
      <c r="Q33" s="265"/>
      <c r="R33" s="265"/>
      <c r="S33" s="265"/>
      <c r="T33" s="265"/>
      <c r="U33" s="265"/>
      <c r="V33" s="257">
        <v>0.15268161310053199</v>
      </c>
      <c r="W33" s="257"/>
      <c r="X33" s="257"/>
      <c r="Y33" s="257"/>
      <c r="Z33" s="257"/>
      <c r="AA33" s="257"/>
      <c r="AB33" s="257"/>
      <c r="AC33" s="257"/>
      <c r="AD33" s="257"/>
      <c r="AE33" s="257"/>
      <c r="AF33" s="256">
        <v>3966</v>
      </c>
      <c r="AG33" s="256"/>
      <c r="AH33" s="256"/>
      <c r="AI33" s="256"/>
      <c r="AJ33" s="256"/>
      <c r="AK33" s="256"/>
      <c r="AL33" s="256"/>
      <c r="AM33" s="256"/>
      <c r="AN33" s="257">
        <v>9.4390365804317297E-2</v>
      </c>
      <c r="AO33" s="257"/>
    </row>
    <row r="34" spans="2:41" s="1" customFormat="1" ht="8.5500000000000007" customHeight="1" x14ac:dyDescent="0.15">
      <c r="B34" s="252" t="s">
        <v>1120</v>
      </c>
      <c r="C34" s="252"/>
      <c r="D34" s="252"/>
      <c r="E34" s="252"/>
      <c r="F34" s="252"/>
      <c r="G34" s="252"/>
      <c r="H34" s="252"/>
      <c r="I34" s="252"/>
      <c r="J34" s="252"/>
      <c r="K34" s="265">
        <v>546972166.55999994</v>
      </c>
      <c r="L34" s="265"/>
      <c r="M34" s="265"/>
      <c r="N34" s="265"/>
      <c r="O34" s="265"/>
      <c r="P34" s="265"/>
      <c r="Q34" s="265"/>
      <c r="R34" s="265"/>
      <c r="S34" s="265"/>
      <c r="T34" s="265"/>
      <c r="U34" s="265"/>
      <c r="V34" s="257">
        <v>0.186664144124642</v>
      </c>
      <c r="W34" s="257"/>
      <c r="X34" s="257"/>
      <c r="Y34" s="257"/>
      <c r="Z34" s="257"/>
      <c r="AA34" s="257"/>
      <c r="AB34" s="257"/>
      <c r="AC34" s="257"/>
      <c r="AD34" s="257"/>
      <c r="AE34" s="257"/>
      <c r="AF34" s="256">
        <v>5527</v>
      </c>
      <c r="AG34" s="256"/>
      <c r="AH34" s="256"/>
      <c r="AI34" s="256"/>
      <c r="AJ34" s="256"/>
      <c r="AK34" s="256"/>
      <c r="AL34" s="256"/>
      <c r="AM34" s="256"/>
      <c r="AN34" s="257">
        <v>0.131541994906823</v>
      </c>
      <c r="AO34" s="257"/>
    </row>
    <row r="35" spans="2:41" s="1" customFormat="1" ht="8.5500000000000007" customHeight="1" x14ac:dyDescent="0.15">
      <c r="B35" s="252" t="s">
        <v>1121</v>
      </c>
      <c r="C35" s="252"/>
      <c r="D35" s="252"/>
      <c r="E35" s="252"/>
      <c r="F35" s="252"/>
      <c r="G35" s="252"/>
      <c r="H35" s="252"/>
      <c r="I35" s="252"/>
      <c r="J35" s="252"/>
      <c r="K35" s="265">
        <v>254653244.80000001</v>
      </c>
      <c r="L35" s="265"/>
      <c r="M35" s="265"/>
      <c r="N35" s="265"/>
      <c r="O35" s="265"/>
      <c r="P35" s="265"/>
      <c r="Q35" s="265"/>
      <c r="R35" s="265"/>
      <c r="S35" s="265"/>
      <c r="T35" s="265"/>
      <c r="U35" s="265"/>
      <c r="V35" s="257">
        <v>8.6905025329000005E-2</v>
      </c>
      <c r="W35" s="257"/>
      <c r="X35" s="257"/>
      <c r="Y35" s="257"/>
      <c r="Z35" s="257"/>
      <c r="AA35" s="257"/>
      <c r="AB35" s="257"/>
      <c r="AC35" s="257"/>
      <c r="AD35" s="257"/>
      <c r="AE35" s="257"/>
      <c r="AF35" s="256">
        <v>3010</v>
      </c>
      <c r="AG35" s="256"/>
      <c r="AH35" s="256"/>
      <c r="AI35" s="256"/>
      <c r="AJ35" s="256"/>
      <c r="AK35" s="256"/>
      <c r="AL35" s="256"/>
      <c r="AM35" s="256"/>
      <c r="AN35" s="257">
        <v>7.1637670466715903E-2</v>
      </c>
      <c r="AO35" s="257"/>
    </row>
    <row r="36" spans="2:41" s="1" customFormat="1" ht="8.5500000000000007" customHeight="1" x14ac:dyDescent="0.15">
      <c r="B36" s="252" t="s">
        <v>1122</v>
      </c>
      <c r="C36" s="252"/>
      <c r="D36" s="252"/>
      <c r="E36" s="252"/>
      <c r="F36" s="252"/>
      <c r="G36" s="252"/>
      <c r="H36" s="252"/>
      <c r="I36" s="252"/>
      <c r="J36" s="252"/>
      <c r="K36" s="265">
        <v>283353822.56</v>
      </c>
      <c r="L36" s="265"/>
      <c r="M36" s="265"/>
      <c r="N36" s="265"/>
      <c r="O36" s="265"/>
      <c r="P36" s="265"/>
      <c r="Q36" s="265"/>
      <c r="R36" s="265"/>
      <c r="S36" s="265"/>
      <c r="T36" s="265"/>
      <c r="U36" s="265"/>
      <c r="V36" s="257">
        <v>9.6699616554996995E-2</v>
      </c>
      <c r="W36" s="257"/>
      <c r="X36" s="257"/>
      <c r="Y36" s="257"/>
      <c r="Z36" s="257"/>
      <c r="AA36" s="257"/>
      <c r="AB36" s="257"/>
      <c r="AC36" s="257"/>
      <c r="AD36" s="257"/>
      <c r="AE36" s="257"/>
      <c r="AF36" s="256">
        <v>4097</v>
      </c>
      <c r="AG36" s="256"/>
      <c r="AH36" s="256"/>
      <c r="AI36" s="256"/>
      <c r="AJ36" s="256"/>
      <c r="AK36" s="256"/>
      <c r="AL36" s="256"/>
      <c r="AM36" s="256"/>
      <c r="AN36" s="257">
        <v>9.7508151462503301E-2</v>
      </c>
      <c r="AO36" s="257"/>
    </row>
    <row r="37" spans="2:41" s="1" customFormat="1" ht="8.5500000000000007" customHeight="1" x14ac:dyDescent="0.15">
      <c r="B37" s="252" t="s">
        <v>1123</v>
      </c>
      <c r="C37" s="252"/>
      <c r="D37" s="252"/>
      <c r="E37" s="252"/>
      <c r="F37" s="252"/>
      <c r="G37" s="252"/>
      <c r="H37" s="252"/>
      <c r="I37" s="252"/>
      <c r="J37" s="252"/>
      <c r="K37" s="265">
        <v>200518374.47999901</v>
      </c>
      <c r="L37" s="265"/>
      <c r="M37" s="265"/>
      <c r="N37" s="265"/>
      <c r="O37" s="265"/>
      <c r="P37" s="265"/>
      <c r="Q37" s="265"/>
      <c r="R37" s="265"/>
      <c r="S37" s="265"/>
      <c r="T37" s="265"/>
      <c r="U37" s="265"/>
      <c r="V37" s="257">
        <v>6.8430521774031805E-2</v>
      </c>
      <c r="W37" s="257"/>
      <c r="X37" s="257"/>
      <c r="Y37" s="257"/>
      <c r="Z37" s="257"/>
      <c r="AA37" s="257"/>
      <c r="AB37" s="257"/>
      <c r="AC37" s="257"/>
      <c r="AD37" s="257"/>
      <c r="AE37" s="257"/>
      <c r="AF37" s="256">
        <v>3087</v>
      </c>
      <c r="AG37" s="256"/>
      <c r="AH37" s="256"/>
      <c r="AI37" s="256"/>
      <c r="AJ37" s="256"/>
      <c r="AK37" s="256"/>
      <c r="AL37" s="256"/>
      <c r="AM37" s="256"/>
      <c r="AN37" s="257">
        <v>7.3470262036794604E-2</v>
      </c>
      <c r="AO37" s="257"/>
    </row>
    <row r="38" spans="2:41" s="1" customFormat="1" ht="8.5500000000000007" customHeight="1" x14ac:dyDescent="0.15">
      <c r="B38" s="252" t="s">
        <v>1124</v>
      </c>
      <c r="C38" s="252"/>
      <c r="D38" s="252"/>
      <c r="E38" s="252"/>
      <c r="F38" s="252"/>
      <c r="G38" s="252"/>
      <c r="H38" s="252"/>
      <c r="I38" s="252"/>
      <c r="J38" s="252"/>
      <c r="K38" s="265">
        <v>251203289.66</v>
      </c>
      <c r="L38" s="265"/>
      <c r="M38" s="265"/>
      <c r="N38" s="265"/>
      <c r="O38" s="265"/>
      <c r="P38" s="265"/>
      <c r="Q38" s="265"/>
      <c r="R38" s="265"/>
      <c r="S38" s="265"/>
      <c r="T38" s="265"/>
      <c r="U38" s="265"/>
      <c r="V38" s="257">
        <v>8.5727665743179304E-2</v>
      </c>
      <c r="W38" s="257"/>
      <c r="X38" s="257"/>
      <c r="Y38" s="257"/>
      <c r="Z38" s="257"/>
      <c r="AA38" s="257"/>
      <c r="AB38" s="257"/>
      <c r="AC38" s="257"/>
      <c r="AD38" s="257"/>
      <c r="AE38" s="257"/>
      <c r="AF38" s="256">
        <v>4636</v>
      </c>
      <c r="AG38" s="256"/>
      <c r="AH38" s="256"/>
      <c r="AI38" s="256"/>
      <c r="AJ38" s="256"/>
      <c r="AK38" s="256"/>
      <c r="AL38" s="256"/>
      <c r="AM38" s="256"/>
      <c r="AN38" s="257">
        <v>0.110336292453055</v>
      </c>
      <c r="AO38" s="257"/>
    </row>
    <row r="39" spans="2:41" s="1" customFormat="1" ht="8.5500000000000007" customHeight="1" x14ac:dyDescent="0.15">
      <c r="B39" s="252" t="s">
        <v>1125</v>
      </c>
      <c r="C39" s="252"/>
      <c r="D39" s="252"/>
      <c r="E39" s="252"/>
      <c r="F39" s="252"/>
      <c r="G39" s="252"/>
      <c r="H39" s="252"/>
      <c r="I39" s="252"/>
      <c r="J39" s="252"/>
      <c r="K39" s="265">
        <v>315134818.489999</v>
      </c>
      <c r="L39" s="265"/>
      <c r="M39" s="265"/>
      <c r="N39" s="265"/>
      <c r="O39" s="265"/>
      <c r="P39" s="265"/>
      <c r="Q39" s="265"/>
      <c r="R39" s="265"/>
      <c r="S39" s="265"/>
      <c r="T39" s="265"/>
      <c r="U39" s="265"/>
      <c r="V39" s="257">
        <v>0.10754545619252701</v>
      </c>
      <c r="W39" s="257"/>
      <c r="X39" s="257"/>
      <c r="Y39" s="257"/>
      <c r="Z39" s="257"/>
      <c r="AA39" s="257"/>
      <c r="AB39" s="257"/>
      <c r="AC39" s="257"/>
      <c r="AD39" s="257"/>
      <c r="AE39" s="257"/>
      <c r="AF39" s="256">
        <v>7737</v>
      </c>
      <c r="AG39" s="256"/>
      <c r="AH39" s="256"/>
      <c r="AI39" s="256"/>
      <c r="AJ39" s="256"/>
      <c r="AK39" s="256"/>
      <c r="AL39" s="256"/>
      <c r="AM39" s="256"/>
      <c r="AN39" s="257">
        <v>0.184139752957136</v>
      </c>
      <c r="AO39" s="257"/>
    </row>
    <row r="40" spans="2:41" s="1" customFormat="1" ht="8.5500000000000007" customHeight="1" x14ac:dyDescent="0.15">
      <c r="B40" s="252" t="s">
        <v>1126</v>
      </c>
      <c r="C40" s="252"/>
      <c r="D40" s="252"/>
      <c r="E40" s="252"/>
      <c r="F40" s="252"/>
      <c r="G40" s="252"/>
      <c r="H40" s="252"/>
      <c r="I40" s="252"/>
      <c r="J40" s="252"/>
      <c r="K40" s="265">
        <v>225249610.43000001</v>
      </c>
      <c r="L40" s="265"/>
      <c r="M40" s="265"/>
      <c r="N40" s="265"/>
      <c r="O40" s="265"/>
      <c r="P40" s="265"/>
      <c r="Q40" s="265"/>
      <c r="R40" s="265"/>
      <c r="S40" s="265"/>
      <c r="T40" s="265"/>
      <c r="U40" s="265"/>
      <c r="V40" s="257">
        <v>7.6870503319683203E-2</v>
      </c>
      <c r="W40" s="257"/>
      <c r="X40" s="257"/>
      <c r="Y40" s="257"/>
      <c r="Z40" s="257"/>
      <c r="AA40" s="257"/>
      <c r="AB40" s="257"/>
      <c r="AC40" s="257"/>
      <c r="AD40" s="257"/>
      <c r="AE40" s="257"/>
      <c r="AF40" s="256">
        <v>6028</v>
      </c>
      <c r="AG40" s="256"/>
      <c r="AH40" s="256"/>
      <c r="AI40" s="256"/>
      <c r="AJ40" s="256"/>
      <c r="AK40" s="256"/>
      <c r="AL40" s="256"/>
      <c r="AM40" s="256"/>
      <c r="AN40" s="257">
        <v>0.14346574005759599</v>
      </c>
      <c r="AO40" s="257"/>
    </row>
    <row r="41" spans="2:41" s="1" customFormat="1" ht="8.5500000000000007" customHeight="1" x14ac:dyDescent="0.15">
      <c r="B41" s="252" t="s">
        <v>1127</v>
      </c>
      <c r="C41" s="252"/>
      <c r="D41" s="252"/>
      <c r="E41" s="252"/>
      <c r="F41" s="252"/>
      <c r="G41" s="252"/>
      <c r="H41" s="252"/>
      <c r="I41" s="252"/>
      <c r="J41" s="252"/>
      <c r="K41" s="265">
        <v>12909177.15</v>
      </c>
      <c r="L41" s="265"/>
      <c r="M41" s="265"/>
      <c r="N41" s="265"/>
      <c r="O41" s="265"/>
      <c r="P41" s="265"/>
      <c r="Q41" s="265"/>
      <c r="R41" s="265"/>
      <c r="S41" s="265"/>
      <c r="T41" s="265"/>
      <c r="U41" s="265"/>
      <c r="V41" s="257">
        <v>4.4054901718546596E-3</v>
      </c>
      <c r="W41" s="257"/>
      <c r="X41" s="257"/>
      <c r="Y41" s="257"/>
      <c r="Z41" s="257"/>
      <c r="AA41" s="257"/>
      <c r="AB41" s="257"/>
      <c r="AC41" s="257"/>
      <c r="AD41" s="257"/>
      <c r="AE41" s="257"/>
      <c r="AF41" s="256">
        <v>375</v>
      </c>
      <c r="AG41" s="256"/>
      <c r="AH41" s="256"/>
      <c r="AI41" s="256"/>
      <c r="AJ41" s="256"/>
      <c r="AK41" s="256"/>
      <c r="AL41" s="256"/>
      <c r="AM41" s="256"/>
      <c r="AN41" s="257">
        <v>8.9249589451888493E-3</v>
      </c>
      <c r="AO41" s="257"/>
    </row>
    <row r="42" spans="2:41" s="1" customFormat="1" ht="8.5500000000000007" customHeight="1" x14ac:dyDescent="0.15">
      <c r="B42" s="252" t="s">
        <v>1128</v>
      </c>
      <c r="C42" s="252"/>
      <c r="D42" s="252"/>
      <c r="E42" s="252"/>
      <c r="F42" s="252"/>
      <c r="G42" s="252"/>
      <c r="H42" s="252"/>
      <c r="I42" s="252"/>
      <c r="J42" s="252"/>
      <c r="K42" s="265">
        <v>2807346.25</v>
      </c>
      <c r="L42" s="265"/>
      <c r="M42" s="265"/>
      <c r="N42" s="265"/>
      <c r="O42" s="265"/>
      <c r="P42" s="265"/>
      <c r="Q42" s="265"/>
      <c r="R42" s="265"/>
      <c r="S42" s="265"/>
      <c r="T42" s="265"/>
      <c r="U42" s="265"/>
      <c r="V42" s="257">
        <v>9.5805768018049201E-4</v>
      </c>
      <c r="W42" s="257"/>
      <c r="X42" s="257"/>
      <c r="Y42" s="257"/>
      <c r="Z42" s="257"/>
      <c r="AA42" s="257"/>
      <c r="AB42" s="257"/>
      <c r="AC42" s="257"/>
      <c r="AD42" s="257"/>
      <c r="AE42" s="257"/>
      <c r="AF42" s="256">
        <v>90</v>
      </c>
      <c r="AG42" s="256"/>
      <c r="AH42" s="256"/>
      <c r="AI42" s="256"/>
      <c r="AJ42" s="256"/>
      <c r="AK42" s="256"/>
      <c r="AL42" s="256"/>
      <c r="AM42" s="256"/>
      <c r="AN42" s="257">
        <v>2.1419901468453201E-3</v>
      </c>
      <c r="AO42" s="257"/>
    </row>
    <row r="43" spans="2:41" s="1" customFormat="1" ht="8.5500000000000007" customHeight="1" x14ac:dyDescent="0.15">
      <c r="B43" s="252" t="s">
        <v>1129</v>
      </c>
      <c r="C43" s="252"/>
      <c r="D43" s="252"/>
      <c r="E43" s="252"/>
      <c r="F43" s="252"/>
      <c r="G43" s="252"/>
      <c r="H43" s="252"/>
      <c r="I43" s="252"/>
      <c r="J43" s="252"/>
      <c r="K43" s="265">
        <v>1044511.42</v>
      </c>
      <c r="L43" s="265"/>
      <c r="M43" s="265"/>
      <c r="N43" s="265"/>
      <c r="O43" s="265"/>
      <c r="P43" s="265"/>
      <c r="Q43" s="265"/>
      <c r="R43" s="265"/>
      <c r="S43" s="265"/>
      <c r="T43" s="265"/>
      <c r="U43" s="265"/>
      <c r="V43" s="257">
        <v>3.5645841262624202E-4</v>
      </c>
      <c r="W43" s="257"/>
      <c r="X43" s="257"/>
      <c r="Y43" s="257"/>
      <c r="Z43" s="257"/>
      <c r="AA43" s="257"/>
      <c r="AB43" s="257"/>
      <c r="AC43" s="257"/>
      <c r="AD43" s="257"/>
      <c r="AE43" s="257"/>
      <c r="AF43" s="256">
        <v>52</v>
      </c>
      <c r="AG43" s="256"/>
      <c r="AH43" s="256"/>
      <c r="AI43" s="256"/>
      <c r="AJ43" s="256"/>
      <c r="AK43" s="256"/>
      <c r="AL43" s="256"/>
      <c r="AM43" s="256"/>
      <c r="AN43" s="257">
        <v>1.23759430706619E-3</v>
      </c>
      <c r="AO43" s="257"/>
    </row>
    <row r="44" spans="2:41" s="1" customFormat="1" ht="8.5500000000000007" customHeight="1" x14ac:dyDescent="0.15">
      <c r="B44" s="252" t="s">
        <v>1130</v>
      </c>
      <c r="C44" s="252"/>
      <c r="D44" s="252"/>
      <c r="E44" s="252"/>
      <c r="F44" s="252"/>
      <c r="G44" s="252"/>
      <c r="H44" s="252"/>
      <c r="I44" s="252"/>
      <c r="J44" s="252"/>
      <c r="K44" s="265">
        <v>2694481.2</v>
      </c>
      <c r="L44" s="265"/>
      <c r="M44" s="265"/>
      <c r="N44" s="265"/>
      <c r="O44" s="265"/>
      <c r="P44" s="265"/>
      <c r="Q44" s="265"/>
      <c r="R44" s="265"/>
      <c r="S44" s="265"/>
      <c r="T44" s="265"/>
      <c r="U44" s="265"/>
      <c r="V44" s="257">
        <v>9.1954044064281298E-4</v>
      </c>
      <c r="W44" s="257"/>
      <c r="X44" s="257"/>
      <c r="Y44" s="257"/>
      <c r="Z44" s="257"/>
      <c r="AA44" s="257"/>
      <c r="AB44" s="257"/>
      <c r="AC44" s="257"/>
      <c r="AD44" s="257"/>
      <c r="AE44" s="257"/>
      <c r="AF44" s="256">
        <v>127</v>
      </c>
      <c r="AG44" s="256"/>
      <c r="AH44" s="256"/>
      <c r="AI44" s="256"/>
      <c r="AJ44" s="256"/>
      <c r="AK44" s="256"/>
      <c r="AL44" s="256"/>
      <c r="AM44" s="256"/>
      <c r="AN44" s="257">
        <v>3.0225860961039601E-3</v>
      </c>
      <c r="AO44" s="257"/>
    </row>
    <row r="45" spans="2:41" s="1" customFormat="1" ht="8.5500000000000007" customHeight="1" x14ac:dyDescent="0.15">
      <c r="B45" s="252" t="s">
        <v>1131</v>
      </c>
      <c r="C45" s="252"/>
      <c r="D45" s="252"/>
      <c r="E45" s="252"/>
      <c r="F45" s="252"/>
      <c r="G45" s="252"/>
      <c r="H45" s="252"/>
      <c r="I45" s="252"/>
      <c r="J45" s="252"/>
      <c r="K45" s="265">
        <v>6970677.7699999996</v>
      </c>
      <c r="L45" s="265"/>
      <c r="M45" s="265"/>
      <c r="N45" s="265"/>
      <c r="O45" s="265"/>
      <c r="P45" s="265"/>
      <c r="Q45" s="265"/>
      <c r="R45" s="265"/>
      <c r="S45" s="265"/>
      <c r="T45" s="265"/>
      <c r="U45" s="265"/>
      <c r="V45" s="257">
        <v>2.3788698574719598E-3</v>
      </c>
      <c r="W45" s="257"/>
      <c r="X45" s="257"/>
      <c r="Y45" s="257"/>
      <c r="Z45" s="257"/>
      <c r="AA45" s="257"/>
      <c r="AB45" s="257"/>
      <c r="AC45" s="257"/>
      <c r="AD45" s="257"/>
      <c r="AE45" s="257"/>
      <c r="AF45" s="256">
        <v>227</v>
      </c>
      <c r="AG45" s="256"/>
      <c r="AH45" s="256"/>
      <c r="AI45" s="256"/>
      <c r="AJ45" s="256"/>
      <c r="AK45" s="256"/>
      <c r="AL45" s="256"/>
      <c r="AM45" s="256"/>
      <c r="AN45" s="257">
        <v>5.4025751481543201E-3</v>
      </c>
      <c r="AO45" s="257"/>
    </row>
    <row r="46" spans="2:41" s="1" customFormat="1" ht="8.5500000000000007" customHeight="1" x14ac:dyDescent="0.15">
      <c r="B46" s="252" t="s">
        <v>1132</v>
      </c>
      <c r="C46" s="252"/>
      <c r="D46" s="252"/>
      <c r="E46" s="252"/>
      <c r="F46" s="252"/>
      <c r="G46" s="252"/>
      <c r="H46" s="252"/>
      <c r="I46" s="252"/>
      <c r="J46" s="252"/>
      <c r="K46" s="265">
        <v>3600124.93</v>
      </c>
      <c r="L46" s="265"/>
      <c r="M46" s="265"/>
      <c r="N46" s="265"/>
      <c r="O46" s="265"/>
      <c r="P46" s="265"/>
      <c r="Q46" s="265"/>
      <c r="R46" s="265"/>
      <c r="S46" s="265"/>
      <c r="T46" s="265"/>
      <c r="U46" s="265"/>
      <c r="V46" s="257">
        <v>1.2286077425596399E-3</v>
      </c>
      <c r="W46" s="257"/>
      <c r="X46" s="257"/>
      <c r="Y46" s="257"/>
      <c r="Z46" s="257"/>
      <c r="AA46" s="257"/>
      <c r="AB46" s="257"/>
      <c r="AC46" s="257"/>
      <c r="AD46" s="257"/>
      <c r="AE46" s="257"/>
      <c r="AF46" s="256">
        <v>111</v>
      </c>
      <c r="AG46" s="256"/>
      <c r="AH46" s="256"/>
      <c r="AI46" s="256"/>
      <c r="AJ46" s="256"/>
      <c r="AK46" s="256"/>
      <c r="AL46" s="256"/>
      <c r="AM46" s="256"/>
      <c r="AN46" s="257">
        <v>2.6417878477758999E-3</v>
      </c>
      <c r="AO46" s="257"/>
    </row>
    <row r="47" spans="2:41" s="1" customFormat="1" ht="8.5500000000000007" customHeight="1" x14ac:dyDescent="0.15">
      <c r="B47" s="252" t="s">
        <v>1133</v>
      </c>
      <c r="C47" s="252"/>
      <c r="D47" s="252"/>
      <c r="E47" s="252"/>
      <c r="F47" s="252"/>
      <c r="G47" s="252"/>
      <c r="H47" s="252"/>
      <c r="I47" s="252"/>
      <c r="J47" s="252"/>
      <c r="K47" s="265">
        <v>600186.65</v>
      </c>
      <c r="L47" s="265"/>
      <c r="M47" s="265"/>
      <c r="N47" s="265"/>
      <c r="O47" s="265"/>
      <c r="P47" s="265"/>
      <c r="Q47" s="265"/>
      <c r="R47" s="265"/>
      <c r="S47" s="265"/>
      <c r="T47" s="265"/>
      <c r="U47" s="265"/>
      <c r="V47" s="257">
        <v>2.0482454901111699E-4</v>
      </c>
      <c r="W47" s="257"/>
      <c r="X47" s="257"/>
      <c r="Y47" s="257"/>
      <c r="Z47" s="257"/>
      <c r="AA47" s="257"/>
      <c r="AB47" s="257"/>
      <c r="AC47" s="257"/>
      <c r="AD47" s="257"/>
      <c r="AE47" s="257"/>
      <c r="AF47" s="256">
        <v>16</v>
      </c>
      <c r="AG47" s="256"/>
      <c r="AH47" s="256"/>
      <c r="AI47" s="256"/>
      <c r="AJ47" s="256"/>
      <c r="AK47" s="256"/>
      <c r="AL47" s="256"/>
      <c r="AM47" s="256"/>
      <c r="AN47" s="257">
        <v>3.80798248328058E-4</v>
      </c>
      <c r="AO47" s="257"/>
    </row>
    <row r="48" spans="2:41" s="1" customFormat="1" ht="8.5500000000000007" customHeight="1" x14ac:dyDescent="0.15">
      <c r="B48" s="252" t="s">
        <v>1134</v>
      </c>
      <c r="C48" s="252"/>
      <c r="D48" s="252"/>
      <c r="E48" s="252"/>
      <c r="F48" s="252"/>
      <c r="G48" s="252"/>
      <c r="H48" s="252"/>
      <c r="I48" s="252"/>
      <c r="J48" s="252"/>
      <c r="K48" s="265">
        <v>146179.18</v>
      </c>
      <c r="L48" s="265"/>
      <c r="M48" s="265"/>
      <c r="N48" s="265"/>
      <c r="O48" s="265"/>
      <c r="P48" s="265"/>
      <c r="Q48" s="265"/>
      <c r="R48" s="265"/>
      <c r="S48" s="265"/>
      <c r="T48" s="265"/>
      <c r="U48" s="265"/>
      <c r="V48" s="257">
        <v>4.9886288904151602E-5</v>
      </c>
      <c r="W48" s="257"/>
      <c r="X48" s="257"/>
      <c r="Y48" s="257"/>
      <c r="Z48" s="257"/>
      <c r="AA48" s="257"/>
      <c r="AB48" s="257"/>
      <c r="AC48" s="257"/>
      <c r="AD48" s="257"/>
      <c r="AE48" s="257"/>
      <c r="AF48" s="256">
        <v>6</v>
      </c>
      <c r="AG48" s="256"/>
      <c r="AH48" s="256"/>
      <c r="AI48" s="256"/>
      <c r="AJ48" s="256"/>
      <c r="AK48" s="256"/>
      <c r="AL48" s="256"/>
      <c r="AM48" s="256"/>
      <c r="AN48" s="257">
        <v>1.4279934312302201E-4</v>
      </c>
      <c r="AO48" s="257"/>
    </row>
    <row r="49" spans="2:44" s="1" customFormat="1" ht="8.5500000000000007" customHeight="1" x14ac:dyDescent="0.15">
      <c r="B49" s="252" t="s">
        <v>1135</v>
      </c>
      <c r="C49" s="252"/>
      <c r="D49" s="252"/>
      <c r="E49" s="252"/>
      <c r="F49" s="252"/>
      <c r="G49" s="252"/>
      <c r="H49" s="252"/>
      <c r="I49" s="252"/>
      <c r="J49" s="252"/>
      <c r="K49" s="265">
        <v>540319.93000000005</v>
      </c>
      <c r="L49" s="265"/>
      <c r="M49" s="265"/>
      <c r="N49" s="265"/>
      <c r="O49" s="265"/>
      <c r="P49" s="265"/>
      <c r="Q49" s="265"/>
      <c r="R49" s="265"/>
      <c r="S49" s="265"/>
      <c r="T49" s="265"/>
      <c r="U49" s="265"/>
      <c r="V49" s="257">
        <v>1.84393948089263E-4</v>
      </c>
      <c r="W49" s="257"/>
      <c r="X49" s="257"/>
      <c r="Y49" s="257"/>
      <c r="Z49" s="257"/>
      <c r="AA49" s="257"/>
      <c r="AB49" s="257"/>
      <c r="AC49" s="257"/>
      <c r="AD49" s="257"/>
      <c r="AE49" s="257"/>
      <c r="AF49" s="256">
        <v>22</v>
      </c>
      <c r="AG49" s="256"/>
      <c r="AH49" s="256"/>
      <c r="AI49" s="256"/>
      <c r="AJ49" s="256"/>
      <c r="AK49" s="256"/>
      <c r="AL49" s="256"/>
      <c r="AM49" s="256"/>
      <c r="AN49" s="257">
        <v>5.2359759145107897E-4</v>
      </c>
      <c r="AO49" s="257"/>
    </row>
    <row r="50" spans="2:44" s="1" customFormat="1" ht="8.5500000000000007" customHeight="1" x14ac:dyDescent="0.15">
      <c r="B50" s="252" t="s">
        <v>1136</v>
      </c>
      <c r="C50" s="252"/>
      <c r="D50" s="252"/>
      <c r="E50" s="252"/>
      <c r="F50" s="252"/>
      <c r="G50" s="252"/>
      <c r="H50" s="252"/>
      <c r="I50" s="252"/>
      <c r="J50" s="252"/>
      <c r="K50" s="265">
        <v>1137245.47</v>
      </c>
      <c r="L50" s="265"/>
      <c r="M50" s="265"/>
      <c r="N50" s="265"/>
      <c r="O50" s="265"/>
      <c r="P50" s="265"/>
      <c r="Q50" s="265"/>
      <c r="R50" s="265"/>
      <c r="S50" s="265"/>
      <c r="T50" s="265"/>
      <c r="U50" s="265"/>
      <c r="V50" s="257">
        <v>3.8810558433395001E-4</v>
      </c>
      <c r="W50" s="257"/>
      <c r="X50" s="257"/>
      <c r="Y50" s="257"/>
      <c r="Z50" s="257"/>
      <c r="AA50" s="257"/>
      <c r="AB50" s="257"/>
      <c r="AC50" s="257"/>
      <c r="AD50" s="257"/>
      <c r="AE50" s="257"/>
      <c r="AF50" s="256">
        <v>53</v>
      </c>
      <c r="AG50" s="256"/>
      <c r="AH50" s="256"/>
      <c r="AI50" s="256"/>
      <c r="AJ50" s="256"/>
      <c r="AK50" s="256"/>
      <c r="AL50" s="256"/>
      <c r="AM50" s="256"/>
      <c r="AN50" s="257">
        <v>1.2613941975866899E-3</v>
      </c>
      <c r="AO50" s="257"/>
    </row>
    <row r="51" spans="2:44" s="1" customFormat="1" ht="8.5500000000000007" customHeight="1" x14ac:dyDescent="0.15">
      <c r="B51" s="252" t="s">
        <v>1137</v>
      </c>
      <c r="C51" s="252"/>
      <c r="D51" s="252"/>
      <c r="E51" s="252"/>
      <c r="F51" s="252"/>
      <c r="G51" s="252"/>
      <c r="H51" s="252"/>
      <c r="I51" s="252"/>
      <c r="J51" s="252"/>
      <c r="K51" s="265">
        <v>58639.02</v>
      </c>
      <c r="L51" s="265"/>
      <c r="M51" s="265"/>
      <c r="N51" s="265"/>
      <c r="O51" s="265"/>
      <c r="P51" s="265"/>
      <c r="Q51" s="265"/>
      <c r="R51" s="265"/>
      <c r="S51" s="265"/>
      <c r="T51" s="265"/>
      <c r="U51" s="265"/>
      <c r="V51" s="257">
        <v>2.0011626093239301E-5</v>
      </c>
      <c r="W51" s="257"/>
      <c r="X51" s="257"/>
      <c r="Y51" s="257"/>
      <c r="Z51" s="257"/>
      <c r="AA51" s="257"/>
      <c r="AB51" s="257"/>
      <c r="AC51" s="257"/>
      <c r="AD51" s="257"/>
      <c r="AE51" s="257"/>
      <c r="AF51" s="256">
        <v>7</v>
      </c>
      <c r="AG51" s="256"/>
      <c r="AH51" s="256"/>
      <c r="AI51" s="256"/>
      <c r="AJ51" s="256"/>
      <c r="AK51" s="256"/>
      <c r="AL51" s="256"/>
      <c r="AM51" s="256"/>
      <c r="AN51" s="257">
        <v>1.6659923364352499E-4</v>
      </c>
      <c r="AO51" s="257"/>
    </row>
    <row r="52" spans="2:44" s="1" customFormat="1" ht="8.5500000000000007" customHeight="1" x14ac:dyDescent="0.15">
      <c r="B52" s="252" t="s">
        <v>1138</v>
      </c>
      <c r="C52" s="252"/>
      <c r="D52" s="252"/>
      <c r="E52" s="252"/>
      <c r="F52" s="252"/>
      <c r="G52" s="252"/>
      <c r="H52" s="252"/>
      <c r="I52" s="252"/>
      <c r="J52" s="252"/>
      <c r="K52" s="265">
        <v>143608.13</v>
      </c>
      <c r="L52" s="265"/>
      <c r="M52" s="265"/>
      <c r="N52" s="265"/>
      <c r="O52" s="265"/>
      <c r="P52" s="265"/>
      <c r="Q52" s="265"/>
      <c r="R52" s="265"/>
      <c r="S52" s="265"/>
      <c r="T52" s="265"/>
      <c r="U52" s="265"/>
      <c r="V52" s="257">
        <v>4.9008871592828499E-5</v>
      </c>
      <c r="W52" s="257"/>
      <c r="X52" s="257"/>
      <c r="Y52" s="257"/>
      <c r="Z52" s="257"/>
      <c r="AA52" s="257"/>
      <c r="AB52" s="257"/>
      <c r="AC52" s="257"/>
      <c r="AD52" s="257"/>
      <c r="AE52" s="257"/>
      <c r="AF52" s="256">
        <v>3</v>
      </c>
      <c r="AG52" s="256"/>
      <c r="AH52" s="256"/>
      <c r="AI52" s="256"/>
      <c r="AJ52" s="256"/>
      <c r="AK52" s="256"/>
      <c r="AL52" s="256"/>
      <c r="AM52" s="256"/>
      <c r="AN52" s="257">
        <v>7.13996715615108E-5</v>
      </c>
      <c r="AO52" s="257"/>
    </row>
    <row r="53" spans="2:44" s="1" customFormat="1" ht="8.5500000000000007" customHeight="1" x14ac:dyDescent="0.15">
      <c r="B53" s="252" t="s">
        <v>1139</v>
      </c>
      <c r="C53" s="252"/>
      <c r="D53" s="252"/>
      <c r="E53" s="252"/>
      <c r="F53" s="252"/>
      <c r="G53" s="252"/>
      <c r="H53" s="252"/>
      <c r="I53" s="252"/>
      <c r="J53" s="252"/>
      <c r="K53" s="265">
        <v>250000</v>
      </c>
      <c r="L53" s="265"/>
      <c r="M53" s="265"/>
      <c r="N53" s="265"/>
      <c r="O53" s="265"/>
      <c r="P53" s="265"/>
      <c r="Q53" s="265"/>
      <c r="R53" s="265"/>
      <c r="S53" s="265"/>
      <c r="T53" s="265"/>
      <c r="U53" s="265"/>
      <c r="V53" s="257">
        <v>8.5317021384563103E-5</v>
      </c>
      <c r="W53" s="257"/>
      <c r="X53" s="257"/>
      <c r="Y53" s="257"/>
      <c r="Z53" s="257"/>
      <c r="AA53" s="257"/>
      <c r="AB53" s="257"/>
      <c r="AC53" s="257"/>
      <c r="AD53" s="257"/>
      <c r="AE53" s="257"/>
      <c r="AF53" s="256">
        <v>2</v>
      </c>
      <c r="AG53" s="256"/>
      <c r="AH53" s="256"/>
      <c r="AI53" s="256"/>
      <c r="AJ53" s="256"/>
      <c r="AK53" s="256"/>
      <c r="AL53" s="256"/>
      <c r="AM53" s="256"/>
      <c r="AN53" s="257">
        <v>4.7599781041007202E-5</v>
      </c>
      <c r="AO53" s="257"/>
    </row>
    <row r="54" spans="2:44" s="1" customFormat="1" ht="8.5500000000000007" customHeight="1" x14ac:dyDescent="0.15">
      <c r="B54" s="252" t="s">
        <v>1140</v>
      </c>
      <c r="C54" s="252"/>
      <c r="D54" s="252"/>
      <c r="E54" s="252"/>
      <c r="F54" s="252"/>
      <c r="G54" s="252"/>
      <c r="H54" s="252"/>
      <c r="I54" s="252"/>
      <c r="J54" s="252"/>
      <c r="K54" s="265">
        <v>13008.39</v>
      </c>
      <c r="L54" s="265"/>
      <c r="M54" s="265"/>
      <c r="N54" s="265"/>
      <c r="O54" s="265"/>
      <c r="P54" s="265"/>
      <c r="Q54" s="265"/>
      <c r="R54" s="265"/>
      <c r="S54" s="265"/>
      <c r="T54" s="265"/>
      <c r="U54" s="265"/>
      <c r="V54" s="257">
        <v>4.4393483512349497E-6</v>
      </c>
      <c r="W54" s="257"/>
      <c r="X54" s="257"/>
      <c r="Y54" s="257"/>
      <c r="Z54" s="257"/>
      <c r="AA54" s="257"/>
      <c r="AB54" s="257"/>
      <c r="AC54" s="257"/>
      <c r="AD54" s="257"/>
      <c r="AE54" s="257"/>
      <c r="AF54" s="256">
        <v>3</v>
      </c>
      <c r="AG54" s="256"/>
      <c r="AH54" s="256"/>
      <c r="AI54" s="256"/>
      <c r="AJ54" s="256"/>
      <c r="AK54" s="256"/>
      <c r="AL54" s="256"/>
      <c r="AM54" s="256"/>
      <c r="AN54" s="257">
        <v>7.13996715615108E-5</v>
      </c>
      <c r="AO54" s="257"/>
    </row>
    <row r="55" spans="2:44" s="1" customFormat="1" ht="10.199999999999999" customHeight="1" x14ac:dyDescent="0.15">
      <c r="B55" s="269"/>
      <c r="C55" s="269"/>
      <c r="D55" s="269"/>
      <c r="E55" s="269"/>
      <c r="F55" s="269"/>
      <c r="G55" s="269"/>
      <c r="H55" s="269"/>
      <c r="I55" s="269"/>
      <c r="J55" s="269"/>
      <c r="K55" s="266">
        <v>2930247633.3899999</v>
      </c>
      <c r="L55" s="266"/>
      <c r="M55" s="266"/>
      <c r="N55" s="266"/>
      <c r="O55" s="266"/>
      <c r="P55" s="266"/>
      <c r="Q55" s="266"/>
      <c r="R55" s="266"/>
      <c r="S55" s="266"/>
      <c r="T55" s="266"/>
      <c r="U55" s="266"/>
      <c r="V55" s="264">
        <v>1</v>
      </c>
      <c r="W55" s="264"/>
      <c r="X55" s="264"/>
      <c r="Y55" s="264"/>
      <c r="Z55" s="264"/>
      <c r="AA55" s="264"/>
      <c r="AB55" s="264"/>
      <c r="AC55" s="264"/>
      <c r="AD55" s="264"/>
      <c r="AE55" s="264"/>
      <c r="AF55" s="263">
        <v>42017</v>
      </c>
      <c r="AG55" s="263"/>
      <c r="AH55" s="263"/>
      <c r="AI55" s="263"/>
      <c r="AJ55" s="263"/>
      <c r="AK55" s="263"/>
      <c r="AL55" s="263"/>
      <c r="AM55" s="263"/>
      <c r="AN55" s="264">
        <v>1</v>
      </c>
      <c r="AO55" s="264"/>
    </row>
    <row r="56" spans="2:44" s="1" customFormat="1" ht="6.3" customHeight="1" x14ac:dyDescent="0.15"/>
    <row r="57" spans="2:44" s="1" customFormat="1" ht="15.3" customHeight="1" x14ac:dyDescent="0.15">
      <c r="B57" s="250" t="s">
        <v>1230</v>
      </c>
      <c r="C57" s="250"/>
      <c r="D57" s="250"/>
      <c r="E57" s="250"/>
      <c r="F57" s="250"/>
      <c r="G57" s="250"/>
      <c r="H57" s="250"/>
      <c r="I57" s="250"/>
      <c r="J57" s="250"/>
      <c r="K57" s="250"/>
      <c r="L57" s="250"/>
      <c r="M57" s="250"/>
      <c r="N57" s="250"/>
      <c r="O57" s="250"/>
      <c r="P57" s="250"/>
      <c r="Q57" s="250"/>
      <c r="R57" s="250"/>
      <c r="S57" s="250"/>
      <c r="T57" s="250"/>
      <c r="U57" s="250"/>
      <c r="V57" s="250"/>
      <c r="W57" s="250"/>
      <c r="X57" s="250"/>
      <c r="Y57" s="250"/>
      <c r="Z57" s="250"/>
      <c r="AA57" s="250"/>
      <c r="AB57" s="250"/>
      <c r="AC57" s="250"/>
      <c r="AD57" s="250"/>
      <c r="AE57" s="250"/>
      <c r="AF57" s="250"/>
      <c r="AG57" s="250"/>
      <c r="AH57" s="250"/>
      <c r="AI57" s="250"/>
      <c r="AJ57" s="250"/>
      <c r="AK57" s="250"/>
      <c r="AL57" s="250"/>
      <c r="AM57" s="250"/>
      <c r="AN57" s="250"/>
      <c r="AO57" s="250"/>
      <c r="AP57" s="250"/>
      <c r="AQ57" s="250"/>
      <c r="AR57" s="250"/>
    </row>
    <row r="58" spans="2:44" s="1" customFormat="1" ht="7.65" customHeight="1" x14ac:dyDescent="0.15"/>
    <row r="59" spans="2:44" s="1" customFormat="1" ht="10.65" customHeight="1" x14ac:dyDescent="0.15">
      <c r="B59" s="248" t="s">
        <v>1116</v>
      </c>
      <c r="C59" s="248"/>
      <c r="D59" s="248"/>
      <c r="E59" s="248"/>
      <c r="F59" s="248"/>
      <c r="G59" s="248"/>
      <c r="H59" s="248"/>
      <c r="I59" s="248"/>
      <c r="J59" s="248"/>
      <c r="K59" s="248"/>
      <c r="L59" s="248" t="s">
        <v>1113</v>
      </c>
      <c r="M59" s="248"/>
      <c r="N59" s="248"/>
      <c r="O59" s="248"/>
      <c r="P59" s="248"/>
      <c r="Q59" s="248"/>
      <c r="R59" s="248"/>
      <c r="S59" s="248"/>
      <c r="T59" s="248"/>
      <c r="U59" s="248"/>
      <c r="V59" s="248" t="s">
        <v>1114</v>
      </c>
      <c r="W59" s="248"/>
      <c r="X59" s="248"/>
      <c r="Y59" s="248"/>
      <c r="Z59" s="248"/>
      <c r="AA59" s="248"/>
      <c r="AB59" s="248"/>
      <c r="AC59" s="248"/>
      <c r="AD59" s="248"/>
      <c r="AE59" s="248"/>
      <c r="AF59" s="248" t="s">
        <v>1115</v>
      </c>
      <c r="AG59" s="248"/>
      <c r="AH59" s="248"/>
      <c r="AI59" s="248"/>
      <c r="AJ59" s="248"/>
      <c r="AK59" s="248" t="s">
        <v>1114</v>
      </c>
      <c r="AL59" s="248"/>
      <c r="AM59" s="248"/>
      <c r="AN59" s="248"/>
      <c r="AO59" s="248"/>
      <c r="AP59" s="248"/>
      <c r="AQ59" s="248"/>
    </row>
    <row r="60" spans="2:44" s="1" customFormat="1" ht="8.5500000000000007" customHeight="1" x14ac:dyDescent="0.15">
      <c r="B60" s="252" t="s">
        <v>1141</v>
      </c>
      <c r="C60" s="252"/>
      <c r="D60" s="252"/>
      <c r="E60" s="252"/>
      <c r="F60" s="252"/>
      <c r="G60" s="252"/>
      <c r="H60" s="252"/>
      <c r="I60" s="252"/>
      <c r="J60" s="252"/>
      <c r="K60" s="252"/>
      <c r="L60" s="265">
        <v>250000</v>
      </c>
      <c r="M60" s="265"/>
      <c r="N60" s="265"/>
      <c r="O60" s="265"/>
      <c r="P60" s="265"/>
      <c r="Q60" s="265"/>
      <c r="R60" s="265"/>
      <c r="S60" s="265"/>
      <c r="T60" s="265"/>
      <c r="U60" s="265"/>
      <c r="V60" s="257">
        <v>8.5317021384563103E-5</v>
      </c>
      <c r="W60" s="257"/>
      <c r="X60" s="257"/>
      <c r="Y60" s="257"/>
      <c r="Z60" s="257"/>
      <c r="AA60" s="257"/>
      <c r="AB60" s="257"/>
      <c r="AC60" s="257"/>
      <c r="AD60" s="257"/>
      <c r="AE60" s="257"/>
      <c r="AF60" s="256">
        <v>193</v>
      </c>
      <c r="AG60" s="256"/>
      <c r="AH60" s="256"/>
      <c r="AI60" s="256"/>
      <c r="AJ60" s="256"/>
      <c r="AK60" s="257">
        <v>4.5933788704571998E-3</v>
      </c>
      <c r="AL60" s="257"/>
      <c r="AM60" s="257"/>
      <c r="AN60" s="257"/>
      <c r="AO60" s="257"/>
      <c r="AP60" s="257"/>
      <c r="AQ60" s="257"/>
    </row>
    <row r="61" spans="2:44" s="1" customFormat="1" ht="8.5500000000000007" customHeight="1" x14ac:dyDescent="0.15">
      <c r="B61" s="252" t="s">
        <v>1117</v>
      </c>
      <c r="C61" s="252"/>
      <c r="D61" s="252"/>
      <c r="E61" s="252"/>
      <c r="F61" s="252"/>
      <c r="G61" s="252"/>
      <c r="H61" s="252"/>
      <c r="I61" s="252"/>
      <c r="J61" s="252"/>
      <c r="K61" s="252"/>
      <c r="L61" s="265">
        <v>24151412.760000002</v>
      </c>
      <c r="M61" s="265"/>
      <c r="N61" s="265"/>
      <c r="O61" s="265"/>
      <c r="P61" s="265"/>
      <c r="Q61" s="265"/>
      <c r="R61" s="265"/>
      <c r="S61" s="265"/>
      <c r="T61" s="265"/>
      <c r="U61" s="265"/>
      <c r="V61" s="257">
        <v>8.2421063956493301E-3</v>
      </c>
      <c r="W61" s="257"/>
      <c r="X61" s="257"/>
      <c r="Y61" s="257"/>
      <c r="Z61" s="257"/>
      <c r="AA61" s="257"/>
      <c r="AB61" s="257"/>
      <c r="AC61" s="257"/>
      <c r="AD61" s="257"/>
      <c r="AE61" s="257"/>
      <c r="AF61" s="256">
        <v>2631</v>
      </c>
      <c r="AG61" s="256"/>
      <c r="AH61" s="256"/>
      <c r="AI61" s="256"/>
      <c r="AJ61" s="256"/>
      <c r="AK61" s="257">
        <v>6.2617511959444996E-2</v>
      </c>
      <c r="AL61" s="257"/>
      <c r="AM61" s="257"/>
      <c r="AN61" s="257"/>
      <c r="AO61" s="257"/>
      <c r="AP61" s="257"/>
      <c r="AQ61" s="257"/>
    </row>
    <row r="62" spans="2:44" s="1" customFormat="1" ht="8.5500000000000007" customHeight="1" x14ac:dyDescent="0.15">
      <c r="B62" s="252" t="s">
        <v>1118</v>
      </c>
      <c r="C62" s="252"/>
      <c r="D62" s="252"/>
      <c r="E62" s="252"/>
      <c r="F62" s="252"/>
      <c r="G62" s="252"/>
      <c r="H62" s="252"/>
      <c r="I62" s="252"/>
      <c r="J62" s="252"/>
      <c r="K62" s="252"/>
      <c r="L62" s="265">
        <v>44129972.490000002</v>
      </c>
      <c r="M62" s="265"/>
      <c r="N62" s="265"/>
      <c r="O62" s="265"/>
      <c r="P62" s="265"/>
      <c r="Q62" s="265"/>
      <c r="R62" s="265"/>
      <c r="S62" s="265"/>
      <c r="T62" s="265"/>
      <c r="U62" s="265"/>
      <c r="V62" s="257">
        <v>1.50601512265181E-2</v>
      </c>
      <c r="W62" s="257"/>
      <c r="X62" s="257"/>
      <c r="Y62" s="257"/>
      <c r="Z62" s="257"/>
      <c r="AA62" s="257"/>
      <c r="AB62" s="257"/>
      <c r="AC62" s="257"/>
      <c r="AD62" s="257"/>
      <c r="AE62" s="257"/>
      <c r="AF62" s="256">
        <v>2866</v>
      </c>
      <c r="AG62" s="256"/>
      <c r="AH62" s="256"/>
      <c r="AI62" s="256"/>
      <c r="AJ62" s="256"/>
      <c r="AK62" s="257">
        <v>6.8210486231763304E-2</v>
      </c>
      <c r="AL62" s="257"/>
      <c r="AM62" s="257"/>
      <c r="AN62" s="257"/>
      <c r="AO62" s="257"/>
      <c r="AP62" s="257"/>
      <c r="AQ62" s="257"/>
    </row>
    <row r="63" spans="2:44" s="1" customFormat="1" ht="8.5500000000000007" customHeight="1" x14ac:dyDescent="0.15">
      <c r="B63" s="252" t="s">
        <v>1119</v>
      </c>
      <c r="C63" s="252"/>
      <c r="D63" s="252"/>
      <c r="E63" s="252"/>
      <c r="F63" s="252"/>
      <c r="G63" s="252"/>
      <c r="H63" s="252"/>
      <c r="I63" s="252"/>
      <c r="J63" s="252"/>
      <c r="K63" s="252"/>
      <c r="L63" s="265">
        <v>42669661.409999996</v>
      </c>
      <c r="M63" s="265"/>
      <c r="N63" s="265"/>
      <c r="O63" s="265"/>
      <c r="P63" s="265"/>
      <c r="Q63" s="265"/>
      <c r="R63" s="265"/>
      <c r="S63" s="265"/>
      <c r="T63" s="265"/>
      <c r="U63" s="265"/>
      <c r="V63" s="257">
        <v>1.45617936599561E-2</v>
      </c>
      <c r="W63" s="257"/>
      <c r="X63" s="257"/>
      <c r="Y63" s="257"/>
      <c r="Z63" s="257"/>
      <c r="AA63" s="257"/>
      <c r="AB63" s="257"/>
      <c r="AC63" s="257"/>
      <c r="AD63" s="257"/>
      <c r="AE63" s="257"/>
      <c r="AF63" s="256">
        <v>1845</v>
      </c>
      <c r="AG63" s="256"/>
      <c r="AH63" s="256"/>
      <c r="AI63" s="256"/>
      <c r="AJ63" s="256"/>
      <c r="AK63" s="257">
        <v>4.3910798010329197E-2</v>
      </c>
      <c r="AL63" s="257"/>
      <c r="AM63" s="257"/>
      <c r="AN63" s="257"/>
      <c r="AO63" s="257"/>
      <c r="AP63" s="257"/>
      <c r="AQ63" s="257"/>
    </row>
    <row r="64" spans="2:44" s="1" customFormat="1" ht="8.5500000000000007" customHeight="1" x14ac:dyDescent="0.15">
      <c r="B64" s="252" t="s">
        <v>1120</v>
      </c>
      <c r="C64" s="252"/>
      <c r="D64" s="252"/>
      <c r="E64" s="252"/>
      <c r="F64" s="252"/>
      <c r="G64" s="252"/>
      <c r="H64" s="252"/>
      <c r="I64" s="252"/>
      <c r="J64" s="252"/>
      <c r="K64" s="252"/>
      <c r="L64" s="265">
        <v>52790288.43</v>
      </c>
      <c r="M64" s="265"/>
      <c r="N64" s="265"/>
      <c r="O64" s="265"/>
      <c r="P64" s="265"/>
      <c r="Q64" s="265"/>
      <c r="R64" s="265"/>
      <c r="S64" s="265"/>
      <c r="T64" s="265"/>
      <c r="U64" s="265"/>
      <c r="V64" s="257">
        <v>1.80156406675183E-2</v>
      </c>
      <c r="W64" s="257"/>
      <c r="X64" s="257"/>
      <c r="Y64" s="257"/>
      <c r="Z64" s="257"/>
      <c r="AA64" s="257"/>
      <c r="AB64" s="257"/>
      <c r="AC64" s="257"/>
      <c r="AD64" s="257"/>
      <c r="AE64" s="257"/>
      <c r="AF64" s="256">
        <v>1870</v>
      </c>
      <c r="AG64" s="256"/>
      <c r="AH64" s="256"/>
      <c r="AI64" s="256"/>
      <c r="AJ64" s="256"/>
      <c r="AK64" s="257">
        <v>4.4505795273341697E-2</v>
      </c>
      <c r="AL64" s="257"/>
      <c r="AM64" s="257"/>
      <c r="AN64" s="257"/>
      <c r="AO64" s="257"/>
      <c r="AP64" s="257"/>
      <c r="AQ64" s="257"/>
    </row>
    <row r="65" spans="2:43" s="1" customFormat="1" ht="8.5500000000000007" customHeight="1" x14ac:dyDescent="0.15">
      <c r="B65" s="252" t="s">
        <v>1121</v>
      </c>
      <c r="C65" s="252"/>
      <c r="D65" s="252"/>
      <c r="E65" s="252"/>
      <c r="F65" s="252"/>
      <c r="G65" s="252"/>
      <c r="H65" s="252"/>
      <c r="I65" s="252"/>
      <c r="J65" s="252"/>
      <c r="K65" s="252"/>
      <c r="L65" s="265">
        <v>66244758.560000002</v>
      </c>
      <c r="M65" s="265"/>
      <c r="N65" s="265"/>
      <c r="O65" s="265"/>
      <c r="P65" s="265"/>
      <c r="Q65" s="265"/>
      <c r="R65" s="265"/>
      <c r="S65" s="265"/>
      <c r="T65" s="265"/>
      <c r="U65" s="265"/>
      <c r="V65" s="257">
        <v>2.2607221930714998E-2</v>
      </c>
      <c r="W65" s="257"/>
      <c r="X65" s="257"/>
      <c r="Y65" s="257"/>
      <c r="Z65" s="257"/>
      <c r="AA65" s="257"/>
      <c r="AB65" s="257"/>
      <c r="AC65" s="257"/>
      <c r="AD65" s="257"/>
      <c r="AE65" s="257"/>
      <c r="AF65" s="256">
        <v>1976</v>
      </c>
      <c r="AG65" s="256"/>
      <c r="AH65" s="256"/>
      <c r="AI65" s="256"/>
      <c r="AJ65" s="256"/>
      <c r="AK65" s="257">
        <v>4.7028583668515103E-2</v>
      </c>
      <c r="AL65" s="257"/>
      <c r="AM65" s="257"/>
      <c r="AN65" s="257"/>
      <c r="AO65" s="257"/>
      <c r="AP65" s="257"/>
      <c r="AQ65" s="257"/>
    </row>
    <row r="66" spans="2:43" s="1" customFormat="1" ht="8.5500000000000007" customHeight="1" x14ac:dyDescent="0.15">
      <c r="B66" s="252" t="s">
        <v>1122</v>
      </c>
      <c r="C66" s="252"/>
      <c r="D66" s="252"/>
      <c r="E66" s="252"/>
      <c r="F66" s="252"/>
      <c r="G66" s="252"/>
      <c r="H66" s="252"/>
      <c r="I66" s="252"/>
      <c r="J66" s="252"/>
      <c r="K66" s="252"/>
      <c r="L66" s="265">
        <v>68614555.319999903</v>
      </c>
      <c r="M66" s="265"/>
      <c r="N66" s="265"/>
      <c r="O66" s="265"/>
      <c r="P66" s="265"/>
      <c r="Q66" s="265"/>
      <c r="R66" s="265"/>
      <c r="S66" s="265"/>
      <c r="T66" s="265"/>
      <c r="U66" s="265"/>
      <c r="V66" s="257">
        <v>2.3415957934114901E-2</v>
      </c>
      <c r="W66" s="257"/>
      <c r="X66" s="257"/>
      <c r="Y66" s="257"/>
      <c r="Z66" s="257"/>
      <c r="AA66" s="257"/>
      <c r="AB66" s="257"/>
      <c r="AC66" s="257"/>
      <c r="AD66" s="257"/>
      <c r="AE66" s="257"/>
      <c r="AF66" s="256">
        <v>1803</v>
      </c>
      <c r="AG66" s="256"/>
      <c r="AH66" s="256"/>
      <c r="AI66" s="256"/>
      <c r="AJ66" s="256"/>
      <c r="AK66" s="257">
        <v>4.2911202608468001E-2</v>
      </c>
      <c r="AL66" s="257"/>
      <c r="AM66" s="257"/>
      <c r="AN66" s="257"/>
      <c r="AO66" s="257"/>
      <c r="AP66" s="257"/>
      <c r="AQ66" s="257"/>
    </row>
    <row r="67" spans="2:43" s="1" customFormat="1" ht="8.5500000000000007" customHeight="1" x14ac:dyDescent="0.15">
      <c r="B67" s="252" t="s">
        <v>1123</v>
      </c>
      <c r="C67" s="252"/>
      <c r="D67" s="252"/>
      <c r="E67" s="252"/>
      <c r="F67" s="252"/>
      <c r="G67" s="252"/>
      <c r="H67" s="252"/>
      <c r="I67" s="252"/>
      <c r="J67" s="252"/>
      <c r="K67" s="252"/>
      <c r="L67" s="265">
        <v>91725868.489999905</v>
      </c>
      <c r="M67" s="265"/>
      <c r="N67" s="265"/>
      <c r="O67" s="265"/>
      <c r="P67" s="265"/>
      <c r="Q67" s="265"/>
      <c r="R67" s="265"/>
      <c r="S67" s="265"/>
      <c r="T67" s="265"/>
      <c r="U67" s="265"/>
      <c r="V67" s="257">
        <v>3.1303111533915802E-2</v>
      </c>
      <c r="W67" s="257"/>
      <c r="X67" s="257"/>
      <c r="Y67" s="257"/>
      <c r="Z67" s="257"/>
      <c r="AA67" s="257"/>
      <c r="AB67" s="257"/>
      <c r="AC67" s="257"/>
      <c r="AD67" s="257"/>
      <c r="AE67" s="257"/>
      <c r="AF67" s="256">
        <v>1926</v>
      </c>
      <c r="AG67" s="256"/>
      <c r="AH67" s="256"/>
      <c r="AI67" s="256"/>
      <c r="AJ67" s="256"/>
      <c r="AK67" s="257">
        <v>4.5838589142489901E-2</v>
      </c>
      <c r="AL67" s="257"/>
      <c r="AM67" s="257"/>
      <c r="AN67" s="257"/>
      <c r="AO67" s="257"/>
      <c r="AP67" s="257"/>
      <c r="AQ67" s="257"/>
    </row>
    <row r="68" spans="2:43" s="1" customFormat="1" ht="8.5500000000000007" customHeight="1" x14ac:dyDescent="0.15">
      <c r="B68" s="252" t="s">
        <v>1124</v>
      </c>
      <c r="C68" s="252"/>
      <c r="D68" s="252"/>
      <c r="E68" s="252"/>
      <c r="F68" s="252"/>
      <c r="G68" s="252"/>
      <c r="H68" s="252"/>
      <c r="I68" s="252"/>
      <c r="J68" s="252"/>
      <c r="K68" s="252"/>
      <c r="L68" s="265">
        <v>90227112.289999798</v>
      </c>
      <c r="M68" s="265"/>
      <c r="N68" s="265"/>
      <c r="O68" s="265"/>
      <c r="P68" s="265"/>
      <c r="Q68" s="265"/>
      <c r="R68" s="265"/>
      <c r="S68" s="265"/>
      <c r="T68" s="265"/>
      <c r="U68" s="265"/>
      <c r="V68" s="257">
        <v>3.0791633874853199E-2</v>
      </c>
      <c r="W68" s="257"/>
      <c r="X68" s="257"/>
      <c r="Y68" s="257"/>
      <c r="Z68" s="257"/>
      <c r="AA68" s="257"/>
      <c r="AB68" s="257"/>
      <c r="AC68" s="257"/>
      <c r="AD68" s="257"/>
      <c r="AE68" s="257"/>
      <c r="AF68" s="256">
        <v>1611</v>
      </c>
      <c r="AG68" s="256"/>
      <c r="AH68" s="256"/>
      <c r="AI68" s="256"/>
      <c r="AJ68" s="256"/>
      <c r="AK68" s="257">
        <v>3.8341623628531302E-2</v>
      </c>
      <c r="AL68" s="257"/>
      <c r="AM68" s="257"/>
      <c r="AN68" s="257"/>
      <c r="AO68" s="257"/>
      <c r="AP68" s="257"/>
      <c r="AQ68" s="257"/>
    </row>
    <row r="69" spans="2:43" s="1" customFormat="1" ht="8.5500000000000007" customHeight="1" x14ac:dyDescent="0.15">
      <c r="B69" s="252" t="s">
        <v>1125</v>
      </c>
      <c r="C69" s="252"/>
      <c r="D69" s="252"/>
      <c r="E69" s="252"/>
      <c r="F69" s="252"/>
      <c r="G69" s="252"/>
      <c r="H69" s="252"/>
      <c r="I69" s="252"/>
      <c r="J69" s="252"/>
      <c r="K69" s="252"/>
      <c r="L69" s="265">
        <v>84300125.299999997</v>
      </c>
      <c r="M69" s="265"/>
      <c r="N69" s="265"/>
      <c r="O69" s="265"/>
      <c r="P69" s="265"/>
      <c r="Q69" s="265"/>
      <c r="R69" s="265"/>
      <c r="S69" s="265"/>
      <c r="T69" s="265"/>
      <c r="U69" s="265"/>
      <c r="V69" s="257">
        <v>2.8768942371765801E-2</v>
      </c>
      <c r="W69" s="257"/>
      <c r="X69" s="257"/>
      <c r="Y69" s="257"/>
      <c r="Z69" s="257"/>
      <c r="AA69" s="257"/>
      <c r="AB69" s="257"/>
      <c r="AC69" s="257"/>
      <c r="AD69" s="257"/>
      <c r="AE69" s="257"/>
      <c r="AF69" s="256">
        <v>1497</v>
      </c>
      <c r="AG69" s="256"/>
      <c r="AH69" s="256"/>
      <c r="AI69" s="256"/>
      <c r="AJ69" s="256"/>
      <c r="AK69" s="257">
        <v>3.5628436109193903E-2</v>
      </c>
      <c r="AL69" s="257"/>
      <c r="AM69" s="257"/>
      <c r="AN69" s="257"/>
      <c r="AO69" s="257"/>
      <c r="AP69" s="257"/>
      <c r="AQ69" s="257"/>
    </row>
    <row r="70" spans="2:43" s="1" customFormat="1" ht="8.5500000000000007" customHeight="1" x14ac:dyDescent="0.15">
      <c r="B70" s="252" t="s">
        <v>1126</v>
      </c>
      <c r="C70" s="252"/>
      <c r="D70" s="252"/>
      <c r="E70" s="252"/>
      <c r="F70" s="252"/>
      <c r="G70" s="252"/>
      <c r="H70" s="252"/>
      <c r="I70" s="252"/>
      <c r="J70" s="252"/>
      <c r="K70" s="252"/>
      <c r="L70" s="265">
        <v>109178108.91</v>
      </c>
      <c r="M70" s="265"/>
      <c r="N70" s="265"/>
      <c r="O70" s="265"/>
      <c r="P70" s="265"/>
      <c r="Q70" s="265"/>
      <c r="R70" s="265"/>
      <c r="S70" s="265"/>
      <c r="T70" s="265"/>
      <c r="U70" s="265"/>
      <c r="V70" s="257">
        <v>3.7259004210402499E-2</v>
      </c>
      <c r="W70" s="257"/>
      <c r="X70" s="257"/>
      <c r="Y70" s="257"/>
      <c r="Z70" s="257"/>
      <c r="AA70" s="257"/>
      <c r="AB70" s="257"/>
      <c r="AC70" s="257"/>
      <c r="AD70" s="257"/>
      <c r="AE70" s="257"/>
      <c r="AF70" s="256">
        <v>1758</v>
      </c>
      <c r="AG70" s="256"/>
      <c r="AH70" s="256"/>
      <c r="AI70" s="256"/>
      <c r="AJ70" s="256"/>
      <c r="AK70" s="257">
        <v>4.1840207535045297E-2</v>
      </c>
      <c r="AL70" s="257"/>
      <c r="AM70" s="257"/>
      <c r="AN70" s="257"/>
      <c r="AO70" s="257"/>
      <c r="AP70" s="257"/>
      <c r="AQ70" s="257"/>
    </row>
    <row r="71" spans="2:43" s="1" customFormat="1" ht="8.5500000000000007" customHeight="1" x14ac:dyDescent="0.15">
      <c r="B71" s="252" t="s">
        <v>1127</v>
      </c>
      <c r="C71" s="252"/>
      <c r="D71" s="252"/>
      <c r="E71" s="252"/>
      <c r="F71" s="252"/>
      <c r="G71" s="252"/>
      <c r="H71" s="252"/>
      <c r="I71" s="252"/>
      <c r="J71" s="252"/>
      <c r="K71" s="252"/>
      <c r="L71" s="265">
        <v>137524942.38999999</v>
      </c>
      <c r="M71" s="265"/>
      <c r="N71" s="265"/>
      <c r="O71" s="265"/>
      <c r="P71" s="265"/>
      <c r="Q71" s="265"/>
      <c r="R71" s="265"/>
      <c r="S71" s="265"/>
      <c r="T71" s="265"/>
      <c r="U71" s="265"/>
      <c r="V71" s="257">
        <v>4.6932873803193803E-2</v>
      </c>
      <c r="W71" s="257"/>
      <c r="X71" s="257"/>
      <c r="Y71" s="257"/>
      <c r="Z71" s="257"/>
      <c r="AA71" s="257"/>
      <c r="AB71" s="257"/>
      <c r="AC71" s="257"/>
      <c r="AD71" s="257"/>
      <c r="AE71" s="257"/>
      <c r="AF71" s="256">
        <v>2093</v>
      </c>
      <c r="AG71" s="256"/>
      <c r="AH71" s="256"/>
      <c r="AI71" s="256"/>
      <c r="AJ71" s="256"/>
      <c r="AK71" s="257">
        <v>4.9813170859414002E-2</v>
      </c>
      <c r="AL71" s="257"/>
      <c r="AM71" s="257"/>
      <c r="AN71" s="257"/>
      <c r="AO71" s="257"/>
      <c r="AP71" s="257"/>
      <c r="AQ71" s="257"/>
    </row>
    <row r="72" spans="2:43" s="1" customFormat="1" ht="8.5500000000000007" customHeight="1" x14ac:dyDescent="0.15">
      <c r="B72" s="252" t="s">
        <v>1128</v>
      </c>
      <c r="C72" s="252"/>
      <c r="D72" s="252"/>
      <c r="E72" s="252"/>
      <c r="F72" s="252"/>
      <c r="G72" s="252"/>
      <c r="H72" s="252"/>
      <c r="I72" s="252"/>
      <c r="J72" s="252"/>
      <c r="K72" s="252"/>
      <c r="L72" s="265">
        <v>147974547.06999999</v>
      </c>
      <c r="M72" s="265"/>
      <c r="N72" s="265"/>
      <c r="O72" s="265"/>
      <c r="P72" s="265"/>
      <c r="Q72" s="265"/>
      <c r="R72" s="265"/>
      <c r="S72" s="265"/>
      <c r="T72" s="265"/>
      <c r="U72" s="265"/>
      <c r="V72" s="257">
        <v>5.0498990386968902E-2</v>
      </c>
      <c r="W72" s="257"/>
      <c r="X72" s="257"/>
      <c r="Y72" s="257"/>
      <c r="Z72" s="257"/>
      <c r="AA72" s="257"/>
      <c r="AB72" s="257"/>
      <c r="AC72" s="257"/>
      <c r="AD72" s="257"/>
      <c r="AE72" s="257"/>
      <c r="AF72" s="256">
        <v>1999</v>
      </c>
      <c r="AG72" s="256"/>
      <c r="AH72" s="256"/>
      <c r="AI72" s="256"/>
      <c r="AJ72" s="256"/>
      <c r="AK72" s="257">
        <v>4.7575981150486703E-2</v>
      </c>
      <c r="AL72" s="257"/>
      <c r="AM72" s="257"/>
      <c r="AN72" s="257"/>
      <c r="AO72" s="257"/>
      <c r="AP72" s="257"/>
      <c r="AQ72" s="257"/>
    </row>
    <row r="73" spans="2:43" s="1" customFormat="1" ht="8.5500000000000007" customHeight="1" x14ac:dyDescent="0.15">
      <c r="B73" s="252" t="s">
        <v>1129</v>
      </c>
      <c r="C73" s="252"/>
      <c r="D73" s="252"/>
      <c r="E73" s="252"/>
      <c r="F73" s="252"/>
      <c r="G73" s="252"/>
      <c r="H73" s="252"/>
      <c r="I73" s="252"/>
      <c r="J73" s="252"/>
      <c r="K73" s="252"/>
      <c r="L73" s="265">
        <v>132752538.02</v>
      </c>
      <c r="M73" s="265"/>
      <c r="N73" s="265"/>
      <c r="O73" s="265"/>
      <c r="P73" s="265"/>
      <c r="Q73" s="265"/>
      <c r="R73" s="265"/>
      <c r="S73" s="265"/>
      <c r="T73" s="265"/>
      <c r="U73" s="265"/>
      <c r="V73" s="257">
        <v>4.5304204500429497E-2</v>
      </c>
      <c r="W73" s="257"/>
      <c r="X73" s="257"/>
      <c r="Y73" s="257"/>
      <c r="Z73" s="257"/>
      <c r="AA73" s="257"/>
      <c r="AB73" s="257"/>
      <c r="AC73" s="257"/>
      <c r="AD73" s="257"/>
      <c r="AE73" s="257"/>
      <c r="AF73" s="256">
        <v>1671</v>
      </c>
      <c r="AG73" s="256"/>
      <c r="AH73" s="256"/>
      <c r="AI73" s="256"/>
      <c r="AJ73" s="256"/>
      <c r="AK73" s="257">
        <v>3.9769617059761501E-2</v>
      </c>
      <c r="AL73" s="257"/>
      <c r="AM73" s="257"/>
      <c r="AN73" s="257"/>
      <c r="AO73" s="257"/>
      <c r="AP73" s="257"/>
      <c r="AQ73" s="257"/>
    </row>
    <row r="74" spans="2:43" s="1" customFormat="1" ht="8.5500000000000007" customHeight="1" x14ac:dyDescent="0.15">
      <c r="B74" s="252" t="s">
        <v>1130</v>
      </c>
      <c r="C74" s="252"/>
      <c r="D74" s="252"/>
      <c r="E74" s="252"/>
      <c r="F74" s="252"/>
      <c r="G74" s="252"/>
      <c r="H74" s="252"/>
      <c r="I74" s="252"/>
      <c r="J74" s="252"/>
      <c r="K74" s="252"/>
      <c r="L74" s="265">
        <v>124436919.17</v>
      </c>
      <c r="M74" s="265"/>
      <c r="N74" s="265"/>
      <c r="O74" s="265"/>
      <c r="P74" s="265"/>
      <c r="Q74" s="265"/>
      <c r="R74" s="265"/>
      <c r="S74" s="265"/>
      <c r="T74" s="265"/>
      <c r="U74" s="265"/>
      <c r="V74" s="257">
        <v>4.2466349175424203E-2</v>
      </c>
      <c r="W74" s="257"/>
      <c r="X74" s="257"/>
      <c r="Y74" s="257"/>
      <c r="Z74" s="257"/>
      <c r="AA74" s="257"/>
      <c r="AB74" s="257"/>
      <c r="AC74" s="257"/>
      <c r="AD74" s="257"/>
      <c r="AE74" s="257"/>
      <c r="AF74" s="256">
        <v>1446</v>
      </c>
      <c r="AG74" s="256"/>
      <c r="AH74" s="256"/>
      <c r="AI74" s="256"/>
      <c r="AJ74" s="256"/>
      <c r="AK74" s="257">
        <v>3.4414641692648199E-2</v>
      </c>
      <c r="AL74" s="257"/>
      <c r="AM74" s="257"/>
      <c r="AN74" s="257"/>
      <c r="AO74" s="257"/>
      <c r="AP74" s="257"/>
      <c r="AQ74" s="257"/>
    </row>
    <row r="75" spans="2:43" s="1" customFormat="1" ht="8.5500000000000007" customHeight="1" x14ac:dyDescent="0.15">
      <c r="B75" s="252" t="s">
        <v>1131</v>
      </c>
      <c r="C75" s="252"/>
      <c r="D75" s="252"/>
      <c r="E75" s="252"/>
      <c r="F75" s="252"/>
      <c r="G75" s="252"/>
      <c r="H75" s="252"/>
      <c r="I75" s="252"/>
      <c r="J75" s="252"/>
      <c r="K75" s="252"/>
      <c r="L75" s="265">
        <v>133414247.84</v>
      </c>
      <c r="M75" s="265"/>
      <c r="N75" s="265"/>
      <c r="O75" s="265"/>
      <c r="P75" s="265"/>
      <c r="Q75" s="265"/>
      <c r="R75" s="265"/>
      <c r="S75" s="265"/>
      <c r="T75" s="265"/>
      <c r="U75" s="265"/>
      <c r="V75" s="257">
        <v>4.5530024943882703E-2</v>
      </c>
      <c r="W75" s="257"/>
      <c r="X75" s="257"/>
      <c r="Y75" s="257"/>
      <c r="Z75" s="257"/>
      <c r="AA75" s="257"/>
      <c r="AB75" s="257"/>
      <c r="AC75" s="257"/>
      <c r="AD75" s="257"/>
      <c r="AE75" s="257"/>
      <c r="AF75" s="256">
        <v>1576</v>
      </c>
      <c r="AG75" s="256"/>
      <c r="AH75" s="256"/>
      <c r="AI75" s="256"/>
      <c r="AJ75" s="256"/>
      <c r="AK75" s="257">
        <v>3.75086274603137E-2</v>
      </c>
      <c r="AL75" s="257"/>
      <c r="AM75" s="257"/>
      <c r="AN75" s="257"/>
      <c r="AO75" s="257"/>
      <c r="AP75" s="257"/>
      <c r="AQ75" s="257"/>
    </row>
    <row r="76" spans="2:43" s="1" customFormat="1" ht="8.5500000000000007" customHeight="1" x14ac:dyDescent="0.15">
      <c r="B76" s="252" t="s">
        <v>1132</v>
      </c>
      <c r="C76" s="252"/>
      <c r="D76" s="252"/>
      <c r="E76" s="252"/>
      <c r="F76" s="252"/>
      <c r="G76" s="252"/>
      <c r="H76" s="252"/>
      <c r="I76" s="252"/>
      <c r="J76" s="252"/>
      <c r="K76" s="252"/>
      <c r="L76" s="265">
        <v>170576196.519999</v>
      </c>
      <c r="M76" s="265"/>
      <c r="N76" s="265"/>
      <c r="O76" s="265"/>
      <c r="P76" s="265"/>
      <c r="Q76" s="265"/>
      <c r="R76" s="265"/>
      <c r="S76" s="265"/>
      <c r="T76" s="265"/>
      <c r="U76" s="265"/>
      <c r="V76" s="257">
        <v>5.8212212024776902E-2</v>
      </c>
      <c r="W76" s="257"/>
      <c r="X76" s="257"/>
      <c r="Y76" s="257"/>
      <c r="Z76" s="257"/>
      <c r="AA76" s="257"/>
      <c r="AB76" s="257"/>
      <c r="AC76" s="257"/>
      <c r="AD76" s="257"/>
      <c r="AE76" s="257"/>
      <c r="AF76" s="256">
        <v>1948</v>
      </c>
      <c r="AG76" s="256"/>
      <c r="AH76" s="256"/>
      <c r="AI76" s="256"/>
      <c r="AJ76" s="256"/>
      <c r="AK76" s="257">
        <v>4.6362186733940998E-2</v>
      </c>
      <c r="AL76" s="257"/>
      <c r="AM76" s="257"/>
      <c r="AN76" s="257"/>
      <c r="AO76" s="257"/>
      <c r="AP76" s="257"/>
      <c r="AQ76" s="257"/>
    </row>
    <row r="77" spans="2:43" s="1" customFormat="1" ht="8.5500000000000007" customHeight="1" x14ac:dyDescent="0.15">
      <c r="B77" s="252" t="s">
        <v>1133</v>
      </c>
      <c r="C77" s="252"/>
      <c r="D77" s="252"/>
      <c r="E77" s="252"/>
      <c r="F77" s="252"/>
      <c r="G77" s="252"/>
      <c r="H77" s="252"/>
      <c r="I77" s="252"/>
      <c r="J77" s="252"/>
      <c r="K77" s="252"/>
      <c r="L77" s="265">
        <v>230538855.12</v>
      </c>
      <c r="M77" s="265"/>
      <c r="N77" s="265"/>
      <c r="O77" s="265"/>
      <c r="P77" s="265"/>
      <c r="Q77" s="265"/>
      <c r="R77" s="265"/>
      <c r="S77" s="265"/>
      <c r="T77" s="265"/>
      <c r="U77" s="265"/>
      <c r="V77" s="257">
        <v>7.8675553728982994E-2</v>
      </c>
      <c r="W77" s="257"/>
      <c r="X77" s="257"/>
      <c r="Y77" s="257"/>
      <c r="Z77" s="257"/>
      <c r="AA77" s="257"/>
      <c r="AB77" s="257"/>
      <c r="AC77" s="257"/>
      <c r="AD77" s="257"/>
      <c r="AE77" s="257"/>
      <c r="AF77" s="256">
        <v>2351</v>
      </c>
      <c r="AG77" s="256"/>
      <c r="AH77" s="256"/>
      <c r="AI77" s="256"/>
      <c r="AJ77" s="256"/>
      <c r="AK77" s="257">
        <v>5.5953542613703999E-2</v>
      </c>
      <c r="AL77" s="257"/>
      <c r="AM77" s="257"/>
      <c r="AN77" s="257"/>
      <c r="AO77" s="257"/>
      <c r="AP77" s="257"/>
      <c r="AQ77" s="257"/>
    </row>
    <row r="78" spans="2:43" s="1" customFormat="1" ht="8.5500000000000007" customHeight="1" x14ac:dyDescent="0.15">
      <c r="B78" s="252" t="s">
        <v>1134</v>
      </c>
      <c r="C78" s="252"/>
      <c r="D78" s="252"/>
      <c r="E78" s="252"/>
      <c r="F78" s="252"/>
      <c r="G78" s="252"/>
      <c r="H78" s="252"/>
      <c r="I78" s="252"/>
      <c r="J78" s="252"/>
      <c r="K78" s="252"/>
      <c r="L78" s="265">
        <v>195653991.41999999</v>
      </c>
      <c r="M78" s="265"/>
      <c r="N78" s="265"/>
      <c r="O78" s="265"/>
      <c r="P78" s="265"/>
      <c r="Q78" s="265"/>
      <c r="R78" s="265"/>
      <c r="S78" s="265"/>
      <c r="T78" s="265"/>
      <c r="U78" s="265"/>
      <c r="V78" s="257">
        <v>6.6770463079820902E-2</v>
      </c>
      <c r="W78" s="257"/>
      <c r="X78" s="257"/>
      <c r="Y78" s="257"/>
      <c r="Z78" s="257"/>
      <c r="AA78" s="257"/>
      <c r="AB78" s="257"/>
      <c r="AC78" s="257"/>
      <c r="AD78" s="257"/>
      <c r="AE78" s="257"/>
      <c r="AF78" s="256">
        <v>1831</v>
      </c>
      <c r="AG78" s="256"/>
      <c r="AH78" s="256"/>
      <c r="AI78" s="256"/>
      <c r="AJ78" s="256"/>
      <c r="AK78" s="257">
        <v>4.3577599543042099E-2</v>
      </c>
      <c r="AL78" s="257"/>
      <c r="AM78" s="257"/>
      <c r="AN78" s="257"/>
      <c r="AO78" s="257"/>
      <c r="AP78" s="257"/>
      <c r="AQ78" s="257"/>
    </row>
    <row r="79" spans="2:43" s="1" customFormat="1" ht="8.5500000000000007" customHeight="1" x14ac:dyDescent="0.15">
      <c r="B79" s="252" t="s">
        <v>1135</v>
      </c>
      <c r="C79" s="252"/>
      <c r="D79" s="252"/>
      <c r="E79" s="252"/>
      <c r="F79" s="252"/>
      <c r="G79" s="252"/>
      <c r="H79" s="252"/>
      <c r="I79" s="252"/>
      <c r="J79" s="252"/>
      <c r="K79" s="252"/>
      <c r="L79" s="265">
        <v>116266720.61</v>
      </c>
      <c r="M79" s="265"/>
      <c r="N79" s="265"/>
      <c r="O79" s="265"/>
      <c r="P79" s="265"/>
      <c r="Q79" s="265"/>
      <c r="R79" s="265"/>
      <c r="S79" s="265"/>
      <c r="T79" s="265"/>
      <c r="U79" s="265"/>
      <c r="V79" s="257">
        <v>3.9678121154385598E-2</v>
      </c>
      <c r="W79" s="257"/>
      <c r="X79" s="257"/>
      <c r="Y79" s="257"/>
      <c r="Z79" s="257"/>
      <c r="AA79" s="257"/>
      <c r="AB79" s="257"/>
      <c r="AC79" s="257"/>
      <c r="AD79" s="257"/>
      <c r="AE79" s="257"/>
      <c r="AF79" s="256">
        <v>1053</v>
      </c>
      <c r="AG79" s="256"/>
      <c r="AH79" s="256"/>
      <c r="AI79" s="256"/>
      <c r="AJ79" s="256"/>
      <c r="AK79" s="257">
        <v>2.5061284718090299E-2</v>
      </c>
      <c r="AL79" s="257"/>
      <c r="AM79" s="257"/>
      <c r="AN79" s="257"/>
      <c r="AO79" s="257"/>
      <c r="AP79" s="257"/>
      <c r="AQ79" s="257"/>
    </row>
    <row r="80" spans="2:43" s="1" customFormat="1" ht="8.5500000000000007" customHeight="1" x14ac:dyDescent="0.15">
      <c r="B80" s="252" t="s">
        <v>1136</v>
      </c>
      <c r="C80" s="252"/>
      <c r="D80" s="252"/>
      <c r="E80" s="252"/>
      <c r="F80" s="252"/>
      <c r="G80" s="252"/>
      <c r="H80" s="252"/>
      <c r="I80" s="252"/>
      <c r="J80" s="252"/>
      <c r="K80" s="252"/>
      <c r="L80" s="265">
        <v>120327088.36</v>
      </c>
      <c r="M80" s="265"/>
      <c r="N80" s="265"/>
      <c r="O80" s="265"/>
      <c r="P80" s="265"/>
      <c r="Q80" s="265"/>
      <c r="R80" s="265"/>
      <c r="S80" s="265"/>
      <c r="T80" s="265"/>
      <c r="U80" s="265"/>
      <c r="V80" s="257">
        <v>4.1063795083009301E-2</v>
      </c>
      <c r="W80" s="257"/>
      <c r="X80" s="257"/>
      <c r="Y80" s="257"/>
      <c r="Z80" s="257"/>
      <c r="AA80" s="257"/>
      <c r="AB80" s="257"/>
      <c r="AC80" s="257"/>
      <c r="AD80" s="257"/>
      <c r="AE80" s="257"/>
      <c r="AF80" s="256">
        <v>1117</v>
      </c>
      <c r="AG80" s="256"/>
      <c r="AH80" s="256"/>
      <c r="AI80" s="256"/>
      <c r="AJ80" s="256"/>
      <c r="AK80" s="257">
        <v>2.6584477711402502E-2</v>
      </c>
      <c r="AL80" s="257"/>
      <c r="AM80" s="257"/>
      <c r="AN80" s="257"/>
      <c r="AO80" s="257"/>
      <c r="AP80" s="257"/>
      <c r="AQ80" s="257"/>
    </row>
    <row r="81" spans="2:44" s="1" customFormat="1" ht="8.5500000000000007" customHeight="1" x14ac:dyDescent="0.15">
      <c r="B81" s="252" t="s">
        <v>1137</v>
      </c>
      <c r="C81" s="252"/>
      <c r="D81" s="252"/>
      <c r="E81" s="252"/>
      <c r="F81" s="252"/>
      <c r="G81" s="252"/>
      <c r="H81" s="252"/>
      <c r="I81" s="252"/>
      <c r="J81" s="252"/>
      <c r="K81" s="252"/>
      <c r="L81" s="265">
        <v>115539164.12</v>
      </c>
      <c r="M81" s="265"/>
      <c r="N81" s="265"/>
      <c r="O81" s="265"/>
      <c r="P81" s="265"/>
      <c r="Q81" s="265"/>
      <c r="R81" s="265"/>
      <c r="S81" s="265"/>
      <c r="T81" s="265"/>
      <c r="U81" s="265"/>
      <c r="V81" s="257">
        <v>3.94298293439223E-2</v>
      </c>
      <c r="W81" s="257"/>
      <c r="X81" s="257"/>
      <c r="Y81" s="257"/>
      <c r="Z81" s="257"/>
      <c r="AA81" s="257"/>
      <c r="AB81" s="257"/>
      <c r="AC81" s="257"/>
      <c r="AD81" s="257"/>
      <c r="AE81" s="257"/>
      <c r="AF81" s="256">
        <v>937</v>
      </c>
      <c r="AG81" s="256"/>
      <c r="AH81" s="256"/>
      <c r="AI81" s="256"/>
      <c r="AJ81" s="256"/>
      <c r="AK81" s="257">
        <v>2.2300497417711899E-2</v>
      </c>
      <c r="AL81" s="257"/>
      <c r="AM81" s="257"/>
      <c r="AN81" s="257"/>
      <c r="AO81" s="257"/>
      <c r="AP81" s="257"/>
      <c r="AQ81" s="257"/>
    </row>
    <row r="82" spans="2:44" s="1" customFormat="1" ht="8.5500000000000007" customHeight="1" x14ac:dyDescent="0.15">
      <c r="B82" s="252" t="s">
        <v>1138</v>
      </c>
      <c r="C82" s="252"/>
      <c r="D82" s="252"/>
      <c r="E82" s="252"/>
      <c r="F82" s="252"/>
      <c r="G82" s="252"/>
      <c r="H82" s="252"/>
      <c r="I82" s="252"/>
      <c r="J82" s="252"/>
      <c r="K82" s="252"/>
      <c r="L82" s="265">
        <v>211438022.62</v>
      </c>
      <c r="M82" s="265"/>
      <c r="N82" s="265"/>
      <c r="O82" s="265"/>
      <c r="P82" s="265"/>
      <c r="Q82" s="265"/>
      <c r="R82" s="265"/>
      <c r="S82" s="265"/>
      <c r="T82" s="265"/>
      <c r="U82" s="265"/>
      <c r="V82" s="257">
        <v>7.2157049189520997E-2</v>
      </c>
      <c r="W82" s="257"/>
      <c r="X82" s="257"/>
      <c r="Y82" s="257"/>
      <c r="Z82" s="257"/>
      <c r="AA82" s="257"/>
      <c r="AB82" s="257"/>
      <c r="AC82" s="257"/>
      <c r="AD82" s="257"/>
      <c r="AE82" s="257"/>
      <c r="AF82" s="256">
        <v>1468</v>
      </c>
      <c r="AG82" s="256"/>
      <c r="AH82" s="256"/>
      <c r="AI82" s="256"/>
      <c r="AJ82" s="256"/>
      <c r="AK82" s="257">
        <v>3.4938239284099303E-2</v>
      </c>
      <c r="AL82" s="257"/>
      <c r="AM82" s="257"/>
      <c r="AN82" s="257"/>
      <c r="AO82" s="257"/>
      <c r="AP82" s="257"/>
      <c r="AQ82" s="257"/>
    </row>
    <row r="83" spans="2:44" s="1" customFormat="1" ht="8.5500000000000007" customHeight="1" x14ac:dyDescent="0.15">
      <c r="B83" s="252" t="s">
        <v>1139</v>
      </c>
      <c r="C83" s="252"/>
      <c r="D83" s="252"/>
      <c r="E83" s="252"/>
      <c r="F83" s="252"/>
      <c r="G83" s="252"/>
      <c r="H83" s="252"/>
      <c r="I83" s="252"/>
      <c r="J83" s="252"/>
      <c r="K83" s="252"/>
      <c r="L83" s="265">
        <v>176164567.94999999</v>
      </c>
      <c r="M83" s="265"/>
      <c r="N83" s="265"/>
      <c r="O83" s="265"/>
      <c r="P83" s="265"/>
      <c r="Q83" s="265"/>
      <c r="R83" s="265"/>
      <c r="S83" s="265"/>
      <c r="T83" s="265"/>
      <c r="U83" s="265"/>
      <c r="V83" s="257">
        <v>6.0119344843969899E-2</v>
      </c>
      <c r="W83" s="257"/>
      <c r="X83" s="257"/>
      <c r="Y83" s="257"/>
      <c r="Z83" s="257"/>
      <c r="AA83" s="257"/>
      <c r="AB83" s="257"/>
      <c r="AC83" s="257"/>
      <c r="AD83" s="257"/>
      <c r="AE83" s="257"/>
      <c r="AF83" s="256">
        <v>1140</v>
      </c>
      <c r="AG83" s="256"/>
      <c r="AH83" s="256"/>
      <c r="AI83" s="256"/>
      <c r="AJ83" s="256"/>
      <c r="AK83" s="257">
        <v>2.7131875193374101E-2</v>
      </c>
      <c r="AL83" s="257"/>
      <c r="AM83" s="257"/>
      <c r="AN83" s="257"/>
      <c r="AO83" s="257"/>
      <c r="AP83" s="257"/>
      <c r="AQ83" s="257"/>
    </row>
    <row r="84" spans="2:44" s="1" customFormat="1" ht="8.5500000000000007" customHeight="1" x14ac:dyDescent="0.15">
      <c r="B84" s="252" t="s">
        <v>1142</v>
      </c>
      <c r="C84" s="252"/>
      <c r="D84" s="252"/>
      <c r="E84" s="252"/>
      <c r="F84" s="252"/>
      <c r="G84" s="252"/>
      <c r="H84" s="252"/>
      <c r="I84" s="252"/>
      <c r="J84" s="252"/>
      <c r="K84" s="252"/>
      <c r="L84" s="265">
        <v>126201233.58</v>
      </c>
      <c r="M84" s="265"/>
      <c r="N84" s="265"/>
      <c r="O84" s="265"/>
      <c r="P84" s="265"/>
      <c r="Q84" s="265"/>
      <c r="R84" s="265"/>
      <c r="S84" s="265"/>
      <c r="T84" s="265"/>
      <c r="U84" s="265"/>
      <c r="V84" s="257">
        <v>4.3068453376412401E-2</v>
      </c>
      <c r="W84" s="257"/>
      <c r="X84" s="257"/>
      <c r="Y84" s="257"/>
      <c r="Z84" s="257"/>
      <c r="AA84" s="257"/>
      <c r="AB84" s="257"/>
      <c r="AC84" s="257"/>
      <c r="AD84" s="257"/>
      <c r="AE84" s="257"/>
      <c r="AF84" s="256">
        <v>738</v>
      </c>
      <c r="AG84" s="256"/>
      <c r="AH84" s="256"/>
      <c r="AI84" s="256"/>
      <c r="AJ84" s="256"/>
      <c r="AK84" s="257">
        <v>1.75643192041317E-2</v>
      </c>
      <c r="AL84" s="257"/>
      <c r="AM84" s="257"/>
      <c r="AN84" s="257"/>
      <c r="AO84" s="257"/>
      <c r="AP84" s="257"/>
      <c r="AQ84" s="257"/>
    </row>
    <row r="85" spans="2:44" s="1" customFormat="1" ht="8.5500000000000007" customHeight="1" x14ac:dyDescent="0.15">
      <c r="B85" s="252" t="s">
        <v>1140</v>
      </c>
      <c r="C85" s="252"/>
      <c r="D85" s="252"/>
      <c r="E85" s="252"/>
      <c r="F85" s="252"/>
      <c r="G85" s="252"/>
      <c r="H85" s="252"/>
      <c r="I85" s="252"/>
      <c r="J85" s="252"/>
      <c r="K85" s="252"/>
      <c r="L85" s="265">
        <v>73582682.430000007</v>
      </c>
      <c r="M85" s="265"/>
      <c r="N85" s="265"/>
      <c r="O85" s="265"/>
      <c r="P85" s="265"/>
      <c r="Q85" s="265"/>
      <c r="R85" s="265"/>
      <c r="S85" s="265"/>
      <c r="T85" s="265"/>
      <c r="U85" s="265"/>
      <c r="V85" s="257">
        <v>2.5111421161655299E-2</v>
      </c>
      <c r="W85" s="257"/>
      <c r="X85" s="257"/>
      <c r="Y85" s="257"/>
      <c r="Z85" s="257"/>
      <c r="AA85" s="257"/>
      <c r="AB85" s="257"/>
      <c r="AC85" s="257"/>
      <c r="AD85" s="257"/>
      <c r="AE85" s="257"/>
      <c r="AF85" s="256">
        <v>412</v>
      </c>
      <c r="AG85" s="256"/>
      <c r="AH85" s="256"/>
      <c r="AI85" s="256"/>
      <c r="AJ85" s="256"/>
      <c r="AK85" s="257">
        <v>9.8055548944474893E-3</v>
      </c>
      <c r="AL85" s="257"/>
      <c r="AM85" s="257"/>
      <c r="AN85" s="257"/>
      <c r="AO85" s="257"/>
      <c r="AP85" s="257"/>
      <c r="AQ85" s="257"/>
    </row>
    <row r="86" spans="2:44" s="1" customFormat="1" ht="8.5500000000000007" customHeight="1" x14ac:dyDescent="0.15">
      <c r="B86" s="252" t="s">
        <v>1143</v>
      </c>
      <c r="C86" s="252"/>
      <c r="D86" s="252"/>
      <c r="E86" s="252"/>
      <c r="F86" s="252"/>
      <c r="G86" s="252"/>
      <c r="H86" s="252"/>
      <c r="I86" s="252"/>
      <c r="J86" s="252"/>
      <c r="K86" s="252"/>
      <c r="L86" s="265">
        <v>2294373.86</v>
      </c>
      <c r="M86" s="265"/>
      <c r="N86" s="265"/>
      <c r="O86" s="265"/>
      <c r="P86" s="265"/>
      <c r="Q86" s="265"/>
      <c r="R86" s="265"/>
      <c r="S86" s="265"/>
      <c r="T86" s="265"/>
      <c r="U86" s="265"/>
      <c r="V86" s="257">
        <v>7.8299657471121004E-4</v>
      </c>
      <c r="W86" s="257"/>
      <c r="X86" s="257"/>
      <c r="Y86" s="257"/>
      <c r="Z86" s="257"/>
      <c r="AA86" s="257"/>
      <c r="AB86" s="257"/>
      <c r="AC86" s="257"/>
      <c r="AD86" s="257"/>
      <c r="AE86" s="257"/>
      <c r="AF86" s="256">
        <v>14</v>
      </c>
      <c r="AG86" s="256"/>
      <c r="AH86" s="256"/>
      <c r="AI86" s="256"/>
      <c r="AJ86" s="256"/>
      <c r="AK86" s="257">
        <v>3.3319846728704997E-4</v>
      </c>
      <c r="AL86" s="257"/>
      <c r="AM86" s="257"/>
      <c r="AN86" s="257"/>
      <c r="AO86" s="257"/>
      <c r="AP86" s="257"/>
      <c r="AQ86" s="257"/>
    </row>
    <row r="87" spans="2:44" s="1" customFormat="1" ht="8.5500000000000007" customHeight="1" x14ac:dyDescent="0.15">
      <c r="B87" s="252" t="s">
        <v>1144</v>
      </c>
      <c r="C87" s="252"/>
      <c r="D87" s="252"/>
      <c r="E87" s="252"/>
      <c r="F87" s="252"/>
      <c r="G87" s="252"/>
      <c r="H87" s="252"/>
      <c r="I87" s="252"/>
      <c r="J87" s="252"/>
      <c r="K87" s="252"/>
      <c r="L87" s="265">
        <v>6178126.8099999996</v>
      </c>
      <c r="M87" s="265"/>
      <c r="N87" s="265"/>
      <c r="O87" s="265"/>
      <c r="P87" s="265"/>
      <c r="Q87" s="265"/>
      <c r="R87" s="265"/>
      <c r="S87" s="265"/>
      <c r="T87" s="265"/>
      <c r="U87" s="265"/>
      <c r="V87" s="257">
        <v>2.10839750866125E-3</v>
      </c>
      <c r="W87" s="257"/>
      <c r="X87" s="257"/>
      <c r="Y87" s="257"/>
      <c r="Z87" s="257"/>
      <c r="AA87" s="257"/>
      <c r="AB87" s="257"/>
      <c r="AC87" s="257"/>
      <c r="AD87" s="257"/>
      <c r="AE87" s="257"/>
      <c r="AF87" s="256">
        <v>38</v>
      </c>
      <c r="AG87" s="256"/>
      <c r="AH87" s="256"/>
      <c r="AI87" s="256"/>
      <c r="AJ87" s="256"/>
      <c r="AK87" s="257">
        <v>9.0439583977913697E-4</v>
      </c>
      <c r="AL87" s="257"/>
      <c r="AM87" s="257"/>
      <c r="AN87" s="257"/>
      <c r="AO87" s="257"/>
      <c r="AP87" s="257"/>
      <c r="AQ87" s="257"/>
    </row>
    <row r="88" spans="2:44" s="1" customFormat="1" ht="8.5500000000000007" customHeight="1" x14ac:dyDescent="0.15">
      <c r="B88" s="252" t="s">
        <v>1145</v>
      </c>
      <c r="C88" s="252"/>
      <c r="D88" s="252"/>
      <c r="E88" s="252"/>
      <c r="F88" s="252"/>
      <c r="G88" s="252"/>
      <c r="H88" s="252"/>
      <c r="I88" s="252"/>
      <c r="J88" s="252"/>
      <c r="K88" s="252"/>
      <c r="L88" s="265">
        <v>30606439.210000001</v>
      </c>
      <c r="M88" s="265"/>
      <c r="N88" s="265"/>
      <c r="O88" s="265"/>
      <c r="P88" s="265"/>
      <c r="Q88" s="265"/>
      <c r="R88" s="265"/>
      <c r="S88" s="265"/>
      <c r="T88" s="265"/>
      <c r="U88" s="265"/>
      <c r="V88" s="257">
        <v>1.04450009143396E-2</v>
      </c>
      <c r="W88" s="257"/>
      <c r="X88" s="257"/>
      <c r="Y88" s="257"/>
      <c r="Z88" s="257"/>
      <c r="AA88" s="257"/>
      <c r="AB88" s="257"/>
      <c r="AC88" s="257"/>
      <c r="AD88" s="257"/>
      <c r="AE88" s="257"/>
      <c r="AF88" s="256">
        <v>183</v>
      </c>
      <c r="AG88" s="256"/>
      <c r="AH88" s="256"/>
      <c r="AI88" s="256"/>
      <c r="AJ88" s="256"/>
      <c r="AK88" s="257">
        <v>4.3553799652521598E-3</v>
      </c>
      <c r="AL88" s="257"/>
      <c r="AM88" s="257"/>
      <c r="AN88" s="257"/>
      <c r="AO88" s="257"/>
      <c r="AP88" s="257"/>
      <c r="AQ88" s="257"/>
    </row>
    <row r="89" spans="2:44" s="1" customFormat="1" ht="8.5500000000000007" customHeight="1" x14ac:dyDescent="0.15">
      <c r="B89" s="252" t="s">
        <v>1146</v>
      </c>
      <c r="C89" s="252"/>
      <c r="D89" s="252"/>
      <c r="E89" s="252"/>
      <c r="F89" s="252"/>
      <c r="G89" s="252"/>
      <c r="H89" s="252"/>
      <c r="I89" s="252"/>
      <c r="J89" s="252"/>
      <c r="K89" s="252"/>
      <c r="L89" s="265">
        <v>3381839.81</v>
      </c>
      <c r="M89" s="265"/>
      <c r="N89" s="265"/>
      <c r="O89" s="265"/>
      <c r="P89" s="265"/>
      <c r="Q89" s="265"/>
      <c r="R89" s="265"/>
      <c r="S89" s="265"/>
      <c r="T89" s="265"/>
      <c r="U89" s="265"/>
      <c r="V89" s="257">
        <v>1.15411399755575E-3</v>
      </c>
      <c r="W89" s="257"/>
      <c r="X89" s="257"/>
      <c r="Y89" s="257"/>
      <c r="Z89" s="257"/>
      <c r="AA89" s="257"/>
      <c r="AB89" s="257"/>
      <c r="AC89" s="257"/>
      <c r="AD89" s="257"/>
      <c r="AE89" s="257"/>
      <c r="AF89" s="256">
        <v>21</v>
      </c>
      <c r="AG89" s="256"/>
      <c r="AH89" s="256"/>
      <c r="AI89" s="256"/>
      <c r="AJ89" s="256"/>
      <c r="AK89" s="257">
        <v>4.9979770093057602E-4</v>
      </c>
      <c r="AL89" s="257"/>
      <c r="AM89" s="257"/>
      <c r="AN89" s="257"/>
      <c r="AO89" s="257"/>
      <c r="AP89" s="257"/>
      <c r="AQ89" s="257"/>
    </row>
    <row r="90" spans="2:44" s="1" customFormat="1" ht="8.5500000000000007" customHeight="1" x14ac:dyDescent="0.15">
      <c r="B90" s="252" t="s">
        <v>1147</v>
      </c>
      <c r="C90" s="252"/>
      <c r="D90" s="252"/>
      <c r="E90" s="252"/>
      <c r="F90" s="252"/>
      <c r="G90" s="252"/>
      <c r="H90" s="252"/>
      <c r="I90" s="252"/>
      <c r="J90" s="252"/>
      <c r="K90" s="252"/>
      <c r="L90" s="265">
        <v>1113272.52</v>
      </c>
      <c r="M90" s="265"/>
      <c r="N90" s="265"/>
      <c r="O90" s="265"/>
      <c r="P90" s="265"/>
      <c r="Q90" s="265"/>
      <c r="R90" s="265"/>
      <c r="S90" s="265"/>
      <c r="T90" s="265"/>
      <c r="U90" s="265"/>
      <c r="V90" s="257">
        <v>3.7992438158274599E-4</v>
      </c>
      <c r="W90" s="257"/>
      <c r="X90" s="257"/>
      <c r="Y90" s="257"/>
      <c r="Z90" s="257"/>
      <c r="AA90" s="257"/>
      <c r="AB90" s="257"/>
      <c r="AC90" s="257"/>
      <c r="AD90" s="257"/>
      <c r="AE90" s="257"/>
      <c r="AF90" s="256">
        <v>5</v>
      </c>
      <c r="AG90" s="256"/>
      <c r="AH90" s="256"/>
      <c r="AI90" s="256"/>
      <c r="AJ90" s="256"/>
      <c r="AK90" s="257">
        <v>1.1899945260251799E-4</v>
      </c>
      <c r="AL90" s="257"/>
      <c r="AM90" s="257"/>
      <c r="AN90" s="257"/>
      <c r="AO90" s="257"/>
      <c r="AP90" s="257"/>
      <c r="AQ90" s="257"/>
    </row>
    <row r="91" spans="2:44" s="1" customFormat="1" ht="10.65" customHeight="1" x14ac:dyDescent="0.15">
      <c r="B91" s="269"/>
      <c r="C91" s="269"/>
      <c r="D91" s="269"/>
      <c r="E91" s="269"/>
      <c r="F91" s="269"/>
      <c r="G91" s="269"/>
      <c r="H91" s="269"/>
      <c r="I91" s="269"/>
      <c r="J91" s="269"/>
      <c r="K91" s="269"/>
      <c r="L91" s="266">
        <v>2930247633.3899999</v>
      </c>
      <c r="M91" s="266"/>
      <c r="N91" s="266"/>
      <c r="O91" s="266"/>
      <c r="P91" s="266"/>
      <c r="Q91" s="266"/>
      <c r="R91" s="266"/>
      <c r="S91" s="266"/>
      <c r="T91" s="266"/>
      <c r="U91" s="266"/>
      <c r="V91" s="264">
        <v>1</v>
      </c>
      <c r="W91" s="264"/>
      <c r="X91" s="264"/>
      <c r="Y91" s="264"/>
      <c r="Z91" s="264"/>
      <c r="AA91" s="264"/>
      <c r="AB91" s="264"/>
      <c r="AC91" s="264"/>
      <c r="AD91" s="264"/>
      <c r="AE91" s="264"/>
      <c r="AF91" s="263">
        <v>42017</v>
      </c>
      <c r="AG91" s="263"/>
      <c r="AH91" s="263"/>
      <c r="AI91" s="263"/>
      <c r="AJ91" s="263"/>
      <c r="AK91" s="264">
        <v>1</v>
      </c>
      <c r="AL91" s="264"/>
      <c r="AM91" s="264"/>
      <c r="AN91" s="264"/>
      <c r="AO91" s="264"/>
      <c r="AP91" s="264"/>
      <c r="AQ91" s="264"/>
    </row>
    <row r="92" spans="2:44" s="1" customFormat="1" ht="7.2" customHeight="1" x14ac:dyDescent="0.15"/>
    <row r="93" spans="2:44" s="1" customFormat="1" ht="15.3" customHeight="1" x14ac:dyDescent="0.15">
      <c r="B93" s="250" t="s">
        <v>1231</v>
      </c>
      <c r="C93" s="250"/>
      <c r="D93" s="250"/>
      <c r="E93" s="250"/>
      <c r="F93" s="250"/>
      <c r="G93" s="250"/>
      <c r="H93" s="250"/>
      <c r="I93" s="250"/>
      <c r="J93" s="250"/>
      <c r="K93" s="250"/>
      <c r="L93" s="250"/>
      <c r="M93" s="250"/>
      <c r="N93" s="250"/>
      <c r="O93" s="250"/>
      <c r="P93" s="250"/>
      <c r="Q93" s="250"/>
      <c r="R93" s="250"/>
      <c r="S93" s="250"/>
      <c r="T93" s="250"/>
      <c r="U93" s="250"/>
      <c r="V93" s="250"/>
      <c r="W93" s="250"/>
      <c r="X93" s="250"/>
      <c r="Y93" s="250"/>
      <c r="Z93" s="250"/>
      <c r="AA93" s="250"/>
      <c r="AB93" s="250"/>
      <c r="AC93" s="250"/>
      <c r="AD93" s="250"/>
      <c r="AE93" s="250"/>
      <c r="AF93" s="250"/>
      <c r="AG93" s="250"/>
      <c r="AH93" s="250"/>
      <c r="AI93" s="250"/>
      <c r="AJ93" s="250"/>
      <c r="AK93" s="250"/>
      <c r="AL93" s="250"/>
      <c r="AM93" s="250"/>
      <c r="AN93" s="250"/>
      <c r="AO93" s="250"/>
      <c r="AP93" s="250"/>
      <c r="AQ93" s="250"/>
      <c r="AR93" s="250"/>
    </row>
    <row r="94" spans="2:44" s="1" customFormat="1" ht="7.2" customHeight="1" x14ac:dyDescent="0.15"/>
    <row r="95" spans="2:44" s="1" customFormat="1" ht="10.199999999999999" customHeight="1" x14ac:dyDescent="0.15">
      <c r="B95" s="248" t="s">
        <v>1116</v>
      </c>
      <c r="C95" s="248"/>
      <c r="D95" s="248"/>
      <c r="E95" s="248"/>
      <c r="F95" s="248"/>
      <c r="G95" s="248"/>
      <c r="H95" s="248"/>
      <c r="I95" s="248"/>
      <c r="J95" s="248"/>
      <c r="K95" s="248" t="s">
        <v>1113</v>
      </c>
      <c r="L95" s="248"/>
      <c r="M95" s="248"/>
      <c r="N95" s="248"/>
      <c r="O95" s="248"/>
      <c r="P95" s="248"/>
      <c r="Q95" s="248"/>
      <c r="R95" s="248"/>
      <c r="S95" s="248"/>
      <c r="T95" s="248"/>
      <c r="U95" s="248"/>
      <c r="V95" s="248" t="s">
        <v>1114</v>
      </c>
      <c r="W95" s="248"/>
      <c r="X95" s="248"/>
      <c r="Y95" s="248"/>
      <c r="Z95" s="248"/>
      <c r="AA95" s="248"/>
      <c r="AB95" s="248"/>
      <c r="AC95" s="248"/>
      <c r="AD95" s="248"/>
      <c r="AE95" s="248"/>
      <c r="AF95" s="248" t="s">
        <v>1115</v>
      </c>
      <c r="AG95" s="248"/>
      <c r="AH95" s="248"/>
      <c r="AI95" s="248"/>
      <c r="AJ95" s="248"/>
      <c r="AK95" s="248" t="s">
        <v>1114</v>
      </c>
      <c r="AL95" s="248"/>
      <c r="AM95" s="248"/>
      <c r="AN95" s="248"/>
      <c r="AO95" s="248"/>
    </row>
    <row r="96" spans="2:44" s="1" customFormat="1" ht="8.5500000000000007" customHeight="1" x14ac:dyDescent="0.15">
      <c r="B96" s="252" t="s">
        <v>1117</v>
      </c>
      <c r="C96" s="252"/>
      <c r="D96" s="252"/>
      <c r="E96" s="252"/>
      <c r="F96" s="252"/>
      <c r="G96" s="252"/>
      <c r="H96" s="252"/>
      <c r="I96" s="252"/>
      <c r="J96" s="252"/>
      <c r="K96" s="265">
        <v>0</v>
      </c>
      <c r="L96" s="265"/>
      <c r="M96" s="265"/>
      <c r="N96" s="265"/>
      <c r="O96" s="265"/>
      <c r="P96" s="265"/>
      <c r="Q96" s="265"/>
      <c r="R96" s="265"/>
      <c r="S96" s="265"/>
      <c r="T96" s="265"/>
      <c r="U96" s="265"/>
      <c r="V96" s="257">
        <v>0</v>
      </c>
      <c r="W96" s="257"/>
      <c r="X96" s="257"/>
      <c r="Y96" s="257"/>
      <c r="Z96" s="257"/>
      <c r="AA96" s="257"/>
      <c r="AB96" s="257"/>
      <c r="AC96" s="257"/>
      <c r="AD96" s="257"/>
      <c r="AE96" s="257"/>
      <c r="AF96" s="256">
        <v>1</v>
      </c>
      <c r="AG96" s="256"/>
      <c r="AH96" s="256"/>
      <c r="AI96" s="256"/>
      <c r="AJ96" s="256"/>
      <c r="AK96" s="257">
        <v>2.3799890520503601E-5</v>
      </c>
      <c r="AL96" s="257"/>
      <c r="AM96" s="257"/>
      <c r="AN96" s="257"/>
      <c r="AO96" s="257"/>
    </row>
    <row r="97" spans="2:41" s="1" customFormat="1" ht="8.5500000000000007" customHeight="1" x14ac:dyDescent="0.15">
      <c r="B97" s="252" t="s">
        <v>1118</v>
      </c>
      <c r="C97" s="252"/>
      <c r="D97" s="252"/>
      <c r="E97" s="252"/>
      <c r="F97" s="252"/>
      <c r="G97" s="252"/>
      <c r="H97" s="252"/>
      <c r="I97" s="252"/>
      <c r="J97" s="252"/>
      <c r="K97" s="265">
        <v>1954772</v>
      </c>
      <c r="L97" s="265"/>
      <c r="M97" s="265"/>
      <c r="N97" s="265"/>
      <c r="O97" s="265"/>
      <c r="P97" s="265"/>
      <c r="Q97" s="265"/>
      <c r="R97" s="265"/>
      <c r="S97" s="265"/>
      <c r="T97" s="265"/>
      <c r="U97" s="265"/>
      <c r="V97" s="257">
        <v>6.6710129810378105E-4</v>
      </c>
      <c r="W97" s="257"/>
      <c r="X97" s="257"/>
      <c r="Y97" s="257"/>
      <c r="Z97" s="257"/>
      <c r="AA97" s="257"/>
      <c r="AB97" s="257"/>
      <c r="AC97" s="257"/>
      <c r="AD97" s="257"/>
      <c r="AE97" s="257"/>
      <c r="AF97" s="256">
        <v>20</v>
      </c>
      <c r="AG97" s="256"/>
      <c r="AH97" s="256"/>
      <c r="AI97" s="256"/>
      <c r="AJ97" s="256"/>
      <c r="AK97" s="257">
        <v>4.7599781041007198E-4</v>
      </c>
      <c r="AL97" s="257"/>
      <c r="AM97" s="257"/>
      <c r="AN97" s="257"/>
      <c r="AO97" s="257"/>
    </row>
    <row r="98" spans="2:41" s="1" customFormat="1" ht="8.5500000000000007" customHeight="1" x14ac:dyDescent="0.15">
      <c r="B98" s="252" t="s">
        <v>1119</v>
      </c>
      <c r="C98" s="252"/>
      <c r="D98" s="252"/>
      <c r="E98" s="252"/>
      <c r="F98" s="252"/>
      <c r="G98" s="252"/>
      <c r="H98" s="252"/>
      <c r="I98" s="252"/>
      <c r="J98" s="252"/>
      <c r="K98" s="265">
        <v>3399703.38</v>
      </c>
      <c r="L98" s="265"/>
      <c r="M98" s="265"/>
      <c r="N98" s="265"/>
      <c r="O98" s="265"/>
      <c r="P98" s="265"/>
      <c r="Q98" s="265"/>
      <c r="R98" s="265"/>
      <c r="S98" s="265"/>
      <c r="T98" s="265"/>
      <c r="U98" s="265"/>
      <c r="V98" s="257">
        <v>1.1602102638905299E-3</v>
      </c>
      <c r="W98" s="257"/>
      <c r="X98" s="257"/>
      <c r="Y98" s="257"/>
      <c r="Z98" s="257"/>
      <c r="AA98" s="257"/>
      <c r="AB98" s="257"/>
      <c r="AC98" s="257"/>
      <c r="AD98" s="257"/>
      <c r="AE98" s="257"/>
      <c r="AF98" s="256">
        <v>40</v>
      </c>
      <c r="AG98" s="256"/>
      <c r="AH98" s="256"/>
      <c r="AI98" s="256"/>
      <c r="AJ98" s="256"/>
      <c r="AK98" s="257">
        <v>9.5199562082014396E-4</v>
      </c>
      <c r="AL98" s="257"/>
      <c r="AM98" s="257"/>
      <c r="AN98" s="257"/>
      <c r="AO98" s="257"/>
    </row>
    <row r="99" spans="2:41" s="1" customFormat="1" ht="8.5500000000000007" customHeight="1" x14ac:dyDescent="0.15">
      <c r="B99" s="252" t="s">
        <v>1120</v>
      </c>
      <c r="C99" s="252"/>
      <c r="D99" s="252"/>
      <c r="E99" s="252"/>
      <c r="F99" s="252"/>
      <c r="G99" s="252"/>
      <c r="H99" s="252"/>
      <c r="I99" s="252"/>
      <c r="J99" s="252"/>
      <c r="K99" s="265">
        <v>3063264.35</v>
      </c>
      <c r="L99" s="265"/>
      <c r="M99" s="265"/>
      <c r="N99" s="265"/>
      <c r="O99" s="265"/>
      <c r="P99" s="265"/>
      <c r="Q99" s="265"/>
      <c r="R99" s="265"/>
      <c r="S99" s="265"/>
      <c r="T99" s="265"/>
      <c r="U99" s="265"/>
      <c r="V99" s="257">
        <v>1.0453943602220801E-3</v>
      </c>
      <c r="W99" s="257"/>
      <c r="X99" s="257"/>
      <c r="Y99" s="257"/>
      <c r="Z99" s="257"/>
      <c r="AA99" s="257"/>
      <c r="AB99" s="257"/>
      <c r="AC99" s="257"/>
      <c r="AD99" s="257"/>
      <c r="AE99" s="257"/>
      <c r="AF99" s="256">
        <v>53</v>
      </c>
      <c r="AG99" s="256"/>
      <c r="AH99" s="256"/>
      <c r="AI99" s="256"/>
      <c r="AJ99" s="256"/>
      <c r="AK99" s="257">
        <v>1.2613941975866899E-3</v>
      </c>
      <c r="AL99" s="257"/>
      <c r="AM99" s="257"/>
      <c r="AN99" s="257"/>
      <c r="AO99" s="257"/>
    </row>
    <row r="100" spans="2:41" s="1" customFormat="1" ht="8.5500000000000007" customHeight="1" x14ac:dyDescent="0.15">
      <c r="B100" s="252" t="s">
        <v>1121</v>
      </c>
      <c r="C100" s="252"/>
      <c r="D100" s="252"/>
      <c r="E100" s="252"/>
      <c r="F100" s="252"/>
      <c r="G100" s="252"/>
      <c r="H100" s="252"/>
      <c r="I100" s="252"/>
      <c r="J100" s="252"/>
      <c r="K100" s="265">
        <v>22963230.260000002</v>
      </c>
      <c r="L100" s="265"/>
      <c r="M100" s="265"/>
      <c r="N100" s="265"/>
      <c r="O100" s="265"/>
      <c r="P100" s="265"/>
      <c r="Q100" s="265"/>
      <c r="R100" s="265"/>
      <c r="S100" s="265"/>
      <c r="T100" s="265"/>
      <c r="U100" s="265"/>
      <c r="V100" s="257">
        <v>7.8366176286042699E-3</v>
      </c>
      <c r="W100" s="257"/>
      <c r="X100" s="257"/>
      <c r="Y100" s="257"/>
      <c r="Z100" s="257"/>
      <c r="AA100" s="257"/>
      <c r="AB100" s="257"/>
      <c r="AC100" s="257"/>
      <c r="AD100" s="257"/>
      <c r="AE100" s="257"/>
      <c r="AF100" s="256">
        <v>215</v>
      </c>
      <c r="AG100" s="256"/>
      <c r="AH100" s="256"/>
      <c r="AI100" s="256"/>
      <c r="AJ100" s="256"/>
      <c r="AK100" s="257">
        <v>5.1169764619082804E-3</v>
      </c>
      <c r="AL100" s="257"/>
      <c r="AM100" s="257"/>
      <c r="AN100" s="257"/>
      <c r="AO100" s="257"/>
    </row>
    <row r="101" spans="2:41" s="1" customFormat="1" ht="8.5500000000000007" customHeight="1" x14ac:dyDescent="0.15">
      <c r="B101" s="252" t="s">
        <v>1122</v>
      </c>
      <c r="C101" s="252"/>
      <c r="D101" s="252"/>
      <c r="E101" s="252"/>
      <c r="F101" s="252"/>
      <c r="G101" s="252"/>
      <c r="H101" s="252"/>
      <c r="I101" s="252"/>
      <c r="J101" s="252"/>
      <c r="K101" s="265">
        <v>2658277.2200000002</v>
      </c>
      <c r="L101" s="265"/>
      <c r="M101" s="265"/>
      <c r="N101" s="265"/>
      <c r="O101" s="265"/>
      <c r="P101" s="265"/>
      <c r="Q101" s="265"/>
      <c r="R101" s="265"/>
      <c r="S101" s="265"/>
      <c r="T101" s="265"/>
      <c r="U101" s="265"/>
      <c r="V101" s="257">
        <v>9.0718517769934799E-4</v>
      </c>
      <c r="W101" s="257"/>
      <c r="X101" s="257"/>
      <c r="Y101" s="257"/>
      <c r="Z101" s="257"/>
      <c r="AA101" s="257"/>
      <c r="AB101" s="257"/>
      <c r="AC101" s="257"/>
      <c r="AD101" s="257"/>
      <c r="AE101" s="257"/>
      <c r="AF101" s="256">
        <v>97</v>
      </c>
      <c r="AG101" s="256"/>
      <c r="AH101" s="256"/>
      <c r="AI101" s="256"/>
      <c r="AJ101" s="256"/>
      <c r="AK101" s="257">
        <v>2.3085893804888498E-3</v>
      </c>
      <c r="AL101" s="257"/>
      <c r="AM101" s="257"/>
      <c r="AN101" s="257"/>
      <c r="AO101" s="257"/>
    </row>
    <row r="102" spans="2:41" s="1" customFormat="1" ht="8.5500000000000007" customHeight="1" x14ac:dyDescent="0.15">
      <c r="B102" s="252" t="s">
        <v>1123</v>
      </c>
      <c r="C102" s="252"/>
      <c r="D102" s="252"/>
      <c r="E102" s="252"/>
      <c r="F102" s="252"/>
      <c r="G102" s="252"/>
      <c r="H102" s="252"/>
      <c r="I102" s="252"/>
      <c r="J102" s="252"/>
      <c r="K102" s="265">
        <v>4708912.78</v>
      </c>
      <c r="L102" s="265"/>
      <c r="M102" s="265"/>
      <c r="N102" s="265"/>
      <c r="O102" s="265"/>
      <c r="P102" s="265"/>
      <c r="Q102" s="265"/>
      <c r="R102" s="265"/>
      <c r="S102" s="265"/>
      <c r="T102" s="265"/>
      <c r="U102" s="265"/>
      <c r="V102" s="257">
        <v>1.6070016493972101E-3</v>
      </c>
      <c r="W102" s="257"/>
      <c r="X102" s="257"/>
      <c r="Y102" s="257"/>
      <c r="Z102" s="257"/>
      <c r="AA102" s="257"/>
      <c r="AB102" s="257"/>
      <c r="AC102" s="257"/>
      <c r="AD102" s="257"/>
      <c r="AE102" s="257"/>
      <c r="AF102" s="256">
        <v>140</v>
      </c>
      <c r="AG102" s="256"/>
      <c r="AH102" s="256"/>
      <c r="AI102" s="256"/>
      <c r="AJ102" s="256"/>
      <c r="AK102" s="257">
        <v>3.3319846728704998E-3</v>
      </c>
      <c r="AL102" s="257"/>
      <c r="AM102" s="257"/>
      <c r="AN102" s="257"/>
      <c r="AO102" s="257"/>
    </row>
    <row r="103" spans="2:41" s="1" customFormat="1" ht="8.5500000000000007" customHeight="1" x14ac:dyDescent="0.15">
      <c r="B103" s="252" t="s">
        <v>1124</v>
      </c>
      <c r="C103" s="252"/>
      <c r="D103" s="252"/>
      <c r="E103" s="252"/>
      <c r="F103" s="252"/>
      <c r="G103" s="252"/>
      <c r="H103" s="252"/>
      <c r="I103" s="252"/>
      <c r="J103" s="252"/>
      <c r="K103" s="265">
        <v>4587066.7</v>
      </c>
      <c r="L103" s="265"/>
      <c r="M103" s="265"/>
      <c r="N103" s="265"/>
      <c r="O103" s="265"/>
      <c r="P103" s="265"/>
      <c r="Q103" s="265"/>
      <c r="R103" s="265"/>
      <c r="S103" s="265"/>
      <c r="T103" s="265"/>
      <c r="U103" s="265"/>
      <c r="V103" s="257">
        <v>1.5654194709452699E-3</v>
      </c>
      <c r="W103" s="257"/>
      <c r="X103" s="257"/>
      <c r="Y103" s="257"/>
      <c r="Z103" s="257"/>
      <c r="AA103" s="257"/>
      <c r="AB103" s="257"/>
      <c r="AC103" s="257"/>
      <c r="AD103" s="257"/>
      <c r="AE103" s="257"/>
      <c r="AF103" s="256">
        <v>176</v>
      </c>
      <c r="AG103" s="256"/>
      <c r="AH103" s="256"/>
      <c r="AI103" s="256"/>
      <c r="AJ103" s="256"/>
      <c r="AK103" s="257">
        <v>4.18878073160863E-3</v>
      </c>
      <c r="AL103" s="257"/>
      <c r="AM103" s="257"/>
      <c r="AN103" s="257"/>
      <c r="AO103" s="257"/>
    </row>
    <row r="104" spans="2:41" s="1" customFormat="1" ht="8.5500000000000007" customHeight="1" x14ac:dyDescent="0.15">
      <c r="B104" s="252" t="s">
        <v>1125</v>
      </c>
      <c r="C104" s="252"/>
      <c r="D104" s="252"/>
      <c r="E104" s="252"/>
      <c r="F104" s="252"/>
      <c r="G104" s="252"/>
      <c r="H104" s="252"/>
      <c r="I104" s="252"/>
      <c r="J104" s="252"/>
      <c r="K104" s="265">
        <v>8240218.1100000003</v>
      </c>
      <c r="L104" s="265"/>
      <c r="M104" s="265"/>
      <c r="N104" s="265"/>
      <c r="O104" s="265"/>
      <c r="P104" s="265"/>
      <c r="Q104" s="265"/>
      <c r="R104" s="265"/>
      <c r="S104" s="265"/>
      <c r="T104" s="265"/>
      <c r="U104" s="265"/>
      <c r="V104" s="257">
        <v>2.8121234588173402E-3</v>
      </c>
      <c r="W104" s="257"/>
      <c r="X104" s="257"/>
      <c r="Y104" s="257"/>
      <c r="Z104" s="257"/>
      <c r="AA104" s="257"/>
      <c r="AB104" s="257"/>
      <c r="AC104" s="257"/>
      <c r="AD104" s="257"/>
      <c r="AE104" s="257"/>
      <c r="AF104" s="256">
        <v>492</v>
      </c>
      <c r="AG104" s="256"/>
      <c r="AH104" s="256"/>
      <c r="AI104" s="256"/>
      <c r="AJ104" s="256"/>
      <c r="AK104" s="257">
        <v>1.17095461360878E-2</v>
      </c>
      <c r="AL104" s="257"/>
      <c r="AM104" s="257"/>
      <c r="AN104" s="257"/>
      <c r="AO104" s="257"/>
    </row>
    <row r="105" spans="2:41" s="1" customFormat="1" ht="8.5500000000000007" customHeight="1" x14ac:dyDescent="0.15">
      <c r="B105" s="252" t="s">
        <v>1126</v>
      </c>
      <c r="C105" s="252"/>
      <c r="D105" s="252"/>
      <c r="E105" s="252"/>
      <c r="F105" s="252"/>
      <c r="G105" s="252"/>
      <c r="H105" s="252"/>
      <c r="I105" s="252"/>
      <c r="J105" s="252"/>
      <c r="K105" s="265">
        <v>168945142.25999999</v>
      </c>
      <c r="L105" s="265"/>
      <c r="M105" s="265"/>
      <c r="N105" s="265"/>
      <c r="O105" s="265"/>
      <c r="P105" s="265"/>
      <c r="Q105" s="265"/>
      <c r="R105" s="265"/>
      <c r="S105" s="265"/>
      <c r="T105" s="265"/>
      <c r="U105" s="265"/>
      <c r="V105" s="257">
        <v>5.7655585260057797E-2</v>
      </c>
      <c r="W105" s="257"/>
      <c r="X105" s="257"/>
      <c r="Y105" s="257"/>
      <c r="Z105" s="257"/>
      <c r="AA105" s="257"/>
      <c r="AB105" s="257"/>
      <c r="AC105" s="257"/>
      <c r="AD105" s="257"/>
      <c r="AE105" s="257"/>
      <c r="AF105" s="256">
        <v>7602</v>
      </c>
      <c r="AG105" s="256"/>
      <c r="AH105" s="256"/>
      <c r="AI105" s="256"/>
      <c r="AJ105" s="256"/>
      <c r="AK105" s="257">
        <v>0.180926767736868</v>
      </c>
      <c r="AL105" s="257"/>
      <c r="AM105" s="257"/>
      <c r="AN105" s="257"/>
      <c r="AO105" s="257"/>
    </row>
    <row r="106" spans="2:41" s="1" customFormat="1" ht="8.5500000000000007" customHeight="1" x14ac:dyDescent="0.15">
      <c r="B106" s="252" t="s">
        <v>1127</v>
      </c>
      <c r="C106" s="252"/>
      <c r="D106" s="252"/>
      <c r="E106" s="252"/>
      <c r="F106" s="252"/>
      <c r="G106" s="252"/>
      <c r="H106" s="252"/>
      <c r="I106" s="252"/>
      <c r="J106" s="252"/>
      <c r="K106" s="265">
        <v>16733335.74</v>
      </c>
      <c r="L106" s="265"/>
      <c r="M106" s="265"/>
      <c r="N106" s="265"/>
      <c r="O106" s="265"/>
      <c r="P106" s="265"/>
      <c r="Q106" s="265"/>
      <c r="R106" s="265"/>
      <c r="S106" s="265"/>
      <c r="T106" s="265"/>
      <c r="U106" s="265"/>
      <c r="V106" s="257">
        <v>5.7105534526586104E-3</v>
      </c>
      <c r="W106" s="257"/>
      <c r="X106" s="257"/>
      <c r="Y106" s="257"/>
      <c r="Z106" s="257"/>
      <c r="AA106" s="257"/>
      <c r="AB106" s="257"/>
      <c r="AC106" s="257"/>
      <c r="AD106" s="257"/>
      <c r="AE106" s="257"/>
      <c r="AF106" s="256">
        <v>1283</v>
      </c>
      <c r="AG106" s="256"/>
      <c r="AH106" s="256"/>
      <c r="AI106" s="256"/>
      <c r="AJ106" s="256"/>
      <c r="AK106" s="257">
        <v>3.05352595378061E-2</v>
      </c>
      <c r="AL106" s="257"/>
      <c r="AM106" s="257"/>
      <c r="AN106" s="257"/>
      <c r="AO106" s="257"/>
    </row>
    <row r="107" spans="2:41" s="1" customFormat="1" ht="8.5500000000000007" customHeight="1" x14ac:dyDescent="0.15">
      <c r="B107" s="252" t="s">
        <v>1128</v>
      </c>
      <c r="C107" s="252"/>
      <c r="D107" s="252"/>
      <c r="E107" s="252"/>
      <c r="F107" s="252"/>
      <c r="G107" s="252"/>
      <c r="H107" s="252"/>
      <c r="I107" s="252"/>
      <c r="J107" s="252"/>
      <c r="K107" s="265">
        <v>35030737.420000002</v>
      </c>
      <c r="L107" s="265"/>
      <c r="M107" s="265"/>
      <c r="N107" s="265"/>
      <c r="O107" s="265"/>
      <c r="P107" s="265"/>
      <c r="Q107" s="265"/>
      <c r="R107" s="265"/>
      <c r="S107" s="265"/>
      <c r="T107" s="265"/>
      <c r="U107" s="265"/>
      <c r="V107" s="257">
        <v>1.1954872694316601E-2</v>
      </c>
      <c r="W107" s="257"/>
      <c r="X107" s="257"/>
      <c r="Y107" s="257"/>
      <c r="Z107" s="257"/>
      <c r="AA107" s="257"/>
      <c r="AB107" s="257"/>
      <c r="AC107" s="257"/>
      <c r="AD107" s="257"/>
      <c r="AE107" s="257"/>
      <c r="AF107" s="256">
        <v>1023</v>
      </c>
      <c r="AG107" s="256"/>
      <c r="AH107" s="256"/>
      <c r="AI107" s="256"/>
      <c r="AJ107" s="256"/>
      <c r="AK107" s="257">
        <v>2.4347288002475199E-2</v>
      </c>
      <c r="AL107" s="257"/>
      <c r="AM107" s="257"/>
      <c r="AN107" s="257"/>
      <c r="AO107" s="257"/>
    </row>
    <row r="108" spans="2:41" s="1" customFormat="1" ht="8.5500000000000007" customHeight="1" x14ac:dyDescent="0.15">
      <c r="B108" s="252" t="s">
        <v>1129</v>
      </c>
      <c r="C108" s="252"/>
      <c r="D108" s="252"/>
      <c r="E108" s="252"/>
      <c r="F108" s="252"/>
      <c r="G108" s="252"/>
      <c r="H108" s="252"/>
      <c r="I108" s="252"/>
      <c r="J108" s="252"/>
      <c r="K108" s="265">
        <v>118642081.65000001</v>
      </c>
      <c r="L108" s="265"/>
      <c r="M108" s="265"/>
      <c r="N108" s="265"/>
      <c r="O108" s="265"/>
      <c r="P108" s="265"/>
      <c r="Q108" s="265"/>
      <c r="R108" s="265"/>
      <c r="S108" s="265"/>
      <c r="T108" s="265"/>
      <c r="U108" s="265"/>
      <c r="V108" s="257">
        <v>4.0488756068968498E-2</v>
      </c>
      <c r="W108" s="257"/>
      <c r="X108" s="257"/>
      <c r="Y108" s="257"/>
      <c r="Z108" s="257"/>
      <c r="AA108" s="257"/>
      <c r="AB108" s="257"/>
      <c r="AC108" s="257"/>
      <c r="AD108" s="257"/>
      <c r="AE108" s="257"/>
      <c r="AF108" s="256">
        <v>3033</v>
      </c>
      <c r="AG108" s="256"/>
      <c r="AH108" s="256"/>
      <c r="AI108" s="256"/>
      <c r="AJ108" s="256"/>
      <c r="AK108" s="257">
        <v>7.2185067948687398E-2</v>
      </c>
      <c r="AL108" s="257"/>
      <c r="AM108" s="257"/>
      <c r="AN108" s="257"/>
      <c r="AO108" s="257"/>
    </row>
    <row r="109" spans="2:41" s="1" customFormat="1" ht="8.5500000000000007" customHeight="1" x14ac:dyDescent="0.15">
      <c r="B109" s="252" t="s">
        <v>1130</v>
      </c>
      <c r="C109" s="252"/>
      <c r="D109" s="252"/>
      <c r="E109" s="252"/>
      <c r="F109" s="252"/>
      <c r="G109" s="252"/>
      <c r="H109" s="252"/>
      <c r="I109" s="252"/>
      <c r="J109" s="252"/>
      <c r="K109" s="265">
        <v>19678596.989999998</v>
      </c>
      <c r="L109" s="265"/>
      <c r="M109" s="265"/>
      <c r="N109" s="265"/>
      <c r="O109" s="265"/>
      <c r="P109" s="265"/>
      <c r="Q109" s="265"/>
      <c r="R109" s="265"/>
      <c r="S109" s="265"/>
      <c r="T109" s="265"/>
      <c r="U109" s="265"/>
      <c r="V109" s="257">
        <v>6.71567712085612E-3</v>
      </c>
      <c r="W109" s="257"/>
      <c r="X109" s="257"/>
      <c r="Y109" s="257"/>
      <c r="Z109" s="257"/>
      <c r="AA109" s="257"/>
      <c r="AB109" s="257"/>
      <c r="AC109" s="257"/>
      <c r="AD109" s="257"/>
      <c r="AE109" s="257"/>
      <c r="AF109" s="256">
        <v>420</v>
      </c>
      <c r="AG109" s="256"/>
      <c r="AH109" s="256"/>
      <c r="AI109" s="256"/>
      <c r="AJ109" s="256"/>
      <c r="AK109" s="257">
        <v>9.9959540186115199E-3</v>
      </c>
      <c r="AL109" s="257"/>
      <c r="AM109" s="257"/>
      <c r="AN109" s="257"/>
      <c r="AO109" s="257"/>
    </row>
    <row r="110" spans="2:41" s="1" customFormat="1" ht="8.5500000000000007" customHeight="1" x14ac:dyDescent="0.15">
      <c r="B110" s="252" t="s">
        <v>1131</v>
      </c>
      <c r="C110" s="252"/>
      <c r="D110" s="252"/>
      <c r="E110" s="252"/>
      <c r="F110" s="252"/>
      <c r="G110" s="252"/>
      <c r="H110" s="252"/>
      <c r="I110" s="252"/>
      <c r="J110" s="252"/>
      <c r="K110" s="265">
        <v>328760092.50000101</v>
      </c>
      <c r="L110" s="265"/>
      <c r="M110" s="265"/>
      <c r="N110" s="265"/>
      <c r="O110" s="265"/>
      <c r="P110" s="265"/>
      <c r="Q110" s="265"/>
      <c r="R110" s="265"/>
      <c r="S110" s="265"/>
      <c r="T110" s="265"/>
      <c r="U110" s="265"/>
      <c r="V110" s="257">
        <v>0.112195327368854</v>
      </c>
      <c r="W110" s="257"/>
      <c r="X110" s="257"/>
      <c r="Y110" s="257"/>
      <c r="Z110" s="257"/>
      <c r="AA110" s="257"/>
      <c r="AB110" s="257"/>
      <c r="AC110" s="257"/>
      <c r="AD110" s="257"/>
      <c r="AE110" s="257"/>
      <c r="AF110" s="256">
        <v>5692</v>
      </c>
      <c r="AG110" s="256"/>
      <c r="AH110" s="256"/>
      <c r="AI110" s="256"/>
      <c r="AJ110" s="256"/>
      <c r="AK110" s="257">
        <v>0.13546897684270701</v>
      </c>
      <c r="AL110" s="257"/>
      <c r="AM110" s="257"/>
      <c r="AN110" s="257"/>
      <c r="AO110" s="257"/>
    </row>
    <row r="111" spans="2:41" s="1" customFormat="1" ht="8.5500000000000007" customHeight="1" x14ac:dyDescent="0.15">
      <c r="B111" s="252" t="s">
        <v>1132</v>
      </c>
      <c r="C111" s="252"/>
      <c r="D111" s="252"/>
      <c r="E111" s="252"/>
      <c r="F111" s="252"/>
      <c r="G111" s="252"/>
      <c r="H111" s="252"/>
      <c r="I111" s="252"/>
      <c r="J111" s="252"/>
      <c r="K111" s="265">
        <v>25675878.219999999</v>
      </c>
      <c r="L111" s="265"/>
      <c r="M111" s="265"/>
      <c r="N111" s="265"/>
      <c r="O111" s="265"/>
      <c r="P111" s="265"/>
      <c r="Q111" s="265"/>
      <c r="R111" s="265"/>
      <c r="S111" s="265"/>
      <c r="T111" s="265"/>
      <c r="U111" s="265"/>
      <c r="V111" s="257">
        <v>8.7623578046527092E-3</v>
      </c>
      <c r="W111" s="257"/>
      <c r="X111" s="257"/>
      <c r="Y111" s="257"/>
      <c r="Z111" s="257"/>
      <c r="AA111" s="257"/>
      <c r="AB111" s="257"/>
      <c r="AC111" s="257"/>
      <c r="AD111" s="257"/>
      <c r="AE111" s="257"/>
      <c r="AF111" s="256">
        <v>407</v>
      </c>
      <c r="AG111" s="256"/>
      <c r="AH111" s="256"/>
      <c r="AI111" s="256"/>
      <c r="AJ111" s="256"/>
      <c r="AK111" s="257">
        <v>9.6865554418449698E-3</v>
      </c>
      <c r="AL111" s="257"/>
      <c r="AM111" s="257"/>
      <c r="AN111" s="257"/>
      <c r="AO111" s="257"/>
    </row>
    <row r="112" spans="2:41" s="1" customFormat="1" ht="8.5500000000000007" customHeight="1" x14ac:dyDescent="0.15">
      <c r="B112" s="252" t="s">
        <v>1133</v>
      </c>
      <c r="C112" s="252"/>
      <c r="D112" s="252"/>
      <c r="E112" s="252"/>
      <c r="F112" s="252"/>
      <c r="G112" s="252"/>
      <c r="H112" s="252"/>
      <c r="I112" s="252"/>
      <c r="J112" s="252"/>
      <c r="K112" s="265">
        <v>39521811.32</v>
      </c>
      <c r="L112" s="265"/>
      <c r="M112" s="265"/>
      <c r="N112" s="265"/>
      <c r="O112" s="265"/>
      <c r="P112" s="265"/>
      <c r="Q112" s="265"/>
      <c r="R112" s="265"/>
      <c r="S112" s="265"/>
      <c r="T112" s="265"/>
      <c r="U112" s="265"/>
      <c r="V112" s="257">
        <v>1.34875328861804E-2</v>
      </c>
      <c r="W112" s="257"/>
      <c r="X112" s="257"/>
      <c r="Y112" s="257"/>
      <c r="Z112" s="257"/>
      <c r="AA112" s="257"/>
      <c r="AB112" s="257"/>
      <c r="AC112" s="257"/>
      <c r="AD112" s="257"/>
      <c r="AE112" s="257"/>
      <c r="AF112" s="256">
        <v>567</v>
      </c>
      <c r="AG112" s="256"/>
      <c r="AH112" s="256"/>
      <c r="AI112" s="256"/>
      <c r="AJ112" s="256"/>
      <c r="AK112" s="257">
        <v>1.34945379251255E-2</v>
      </c>
      <c r="AL112" s="257"/>
      <c r="AM112" s="257"/>
      <c r="AN112" s="257"/>
      <c r="AO112" s="257"/>
    </row>
    <row r="113" spans="2:41" s="1" customFormat="1" ht="8.5500000000000007" customHeight="1" x14ac:dyDescent="0.15">
      <c r="B113" s="252" t="s">
        <v>1134</v>
      </c>
      <c r="C113" s="252"/>
      <c r="D113" s="252"/>
      <c r="E113" s="252"/>
      <c r="F113" s="252"/>
      <c r="G113" s="252"/>
      <c r="H113" s="252"/>
      <c r="I113" s="252"/>
      <c r="J113" s="252"/>
      <c r="K113" s="265">
        <v>168839332.53999999</v>
      </c>
      <c r="L113" s="265"/>
      <c r="M113" s="265"/>
      <c r="N113" s="265"/>
      <c r="O113" s="265"/>
      <c r="P113" s="265"/>
      <c r="Q113" s="265"/>
      <c r="R113" s="265"/>
      <c r="S113" s="265"/>
      <c r="T113" s="265"/>
      <c r="U113" s="265"/>
      <c r="V113" s="257">
        <v>5.76194757794821E-2</v>
      </c>
      <c r="W113" s="257"/>
      <c r="X113" s="257"/>
      <c r="Y113" s="257"/>
      <c r="Z113" s="257"/>
      <c r="AA113" s="257"/>
      <c r="AB113" s="257"/>
      <c r="AC113" s="257"/>
      <c r="AD113" s="257"/>
      <c r="AE113" s="257"/>
      <c r="AF113" s="256">
        <v>2315</v>
      </c>
      <c r="AG113" s="256"/>
      <c r="AH113" s="256"/>
      <c r="AI113" s="256"/>
      <c r="AJ113" s="256"/>
      <c r="AK113" s="257">
        <v>5.5096746554965902E-2</v>
      </c>
      <c r="AL113" s="257"/>
      <c r="AM113" s="257"/>
      <c r="AN113" s="257"/>
      <c r="AO113" s="257"/>
    </row>
    <row r="114" spans="2:41" s="1" customFormat="1" ht="8.5500000000000007" customHeight="1" x14ac:dyDescent="0.15">
      <c r="B114" s="252" t="s">
        <v>1135</v>
      </c>
      <c r="C114" s="252"/>
      <c r="D114" s="252"/>
      <c r="E114" s="252"/>
      <c r="F114" s="252"/>
      <c r="G114" s="252"/>
      <c r="H114" s="252"/>
      <c r="I114" s="252"/>
      <c r="J114" s="252"/>
      <c r="K114" s="265">
        <v>23649754.780000001</v>
      </c>
      <c r="L114" s="265"/>
      <c r="M114" s="265"/>
      <c r="N114" s="265"/>
      <c r="O114" s="265"/>
      <c r="P114" s="265"/>
      <c r="Q114" s="265"/>
      <c r="R114" s="265"/>
      <c r="S114" s="265"/>
      <c r="T114" s="265"/>
      <c r="U114" s="265"/>
      <c r="V114" s="257">
        <v>8.0709065372197401E-3</v>
      </c>
      <c r="W114" s="257"/>
      <c r="X114" s="257"/>
      <c r="Y114" s="257"/>
      <c r="Z114" s="257"/>
      <c r="AA114" s="257"/>
      <c r="AB114" s="257"/>
      <c r="AC114" s="257"/>
      <c r="AD114" s="257"/>
      <c r="AE114" s="257"/>
      <c r="AF114" s="256">
        <v>335</v>
      </c>
      <c r="AG114" s="256"/>
      <c r="AH114" s="256"/>
      <c r="AI114" s="256"/>
      <c r="AJ114" s="256"/>
      <c r="AK114" s="257">
        <v>7.9729633243687103E-3</v>
      </c>
      <c r="AL114" s="257"/>
      <c r="AM114" s="257"/>
      <c r="AN114" s="257"/>
      <c r="AO114" s="257"/>
    </row>
    <row r="115" spans="2:41" s="1" customFormat="1" ht="8.5500000000000007" customHeight="1" x14ac:dyDescent="0.15">
      <c r="B115" s="252" t="s">
        <v>1136</v>
      </c>
      <c r="C115" s="252"/>
      <c r="D115" s="252"/>
      <c r="E115" s="252"/>
      <c r="F115" s="252"/>
      <c r="G115" s="252"/>
      <c r="H115" s="252"/>
      <c r="I115" s="252"/>
      <c r="J115" s="252"/>
      <c r="K115" s="265">
        <v>741667200.70999801</v>
      </c>
      <c r="L115" s="265"/>
      <c r="M115" s="265"/>
      <c r="N115" s="265"/>
      <c r="O115" s="265"/>
      <c r="P115" s="265"/>
      <c r="Q115" s="265"/>
      <c r="R115" s="265"/>
      <c r="S115" s="265"/>
      <c r="T115" s="265"/>
      <c r="U115" s="265"/>
      <c r="V115" s="257">
        <v>0.25310734569281601</v>
      </c>
      <c r="W115" s="257"/>
      <c r="X115" s="257"/>
      <c r="Y115" s="257"/>
      <c r="Z115" s="257"/>
      <c r="AA115" s="257"/>
      <c r="AB115" s="257"/>
      <c r="AC115" s="257"/>
      <c r="AD115" s="257"/>
      <c r="AE115" s="257"/>
      <c r="AF115" s="256">
        <v>8270</v>
      </c>
      <c r="AG115" s="256"/>
      <c r="AH115" s="256"/>
      <c r="AI115" s="256"/>
      <c r="AJ115" s="256"/>
      <c r="AK115" s="257">
        <v>0.19682509460456499</v>
      </c>
      <c r="AL115" s="257"/>
      <c r="AM115" s="257"/>
      <c r="AN115" s="257"/>
      <c r="AO115" s="257"/>
    </row>
    <row r="116" spans="2:41" s="1" customFormat="1" ht="8.5500000000000007" customHeight="1" x14ac:dyDescent="0.15">
      <c r="B116" s="252" t="s">
        <v>1137</v>
      </c>
      <c r="C116" s="252"/>
      <c r="D116" s="252"/>
      <c r="E116" s="252"/>
      <c r="F116" s="252"/>
      <c r="G116" s="252"/>
      <c r="H116" s="252"/>
      <c r="I116" s="252"/>
      <c r="J116" s="252"/>
      <c r="K116" s="265">
        <v>55048161.950000003</v>
      </c>
      <c r="L116" s="265"/>
      <c r="M116" s="265"/>
      <c r="N116" s="265"/>
      <c r="O116" s="265"/>
      <c r="P116" s="265"/>
      <c r="Q116" s="265"/>
      <c r="R116" s="265"/>
      <c r="S116" s="265"/>
      <c r="T116" s="265"/>
      <c r="U116" s="265"/>
      <c r="V116" s="257">
        <v>1.8786180841076201E-2</v>
      </c>
      <c r="W116" s="257"/>
      <c r="X116" s="257"/>
      <c r="Y116" s="257"/>
      <c r="Z116" s="257"/>
      <c r="AA116" s="257"/>
      <c r="AB116" s="257"/>
      <c r="AC116" s="257"/>
      <c r="AD116" s="257"/>
      <c r="AE116" s="257"/>
      <c r="AF116" s="256">
        <v>604</v>
      </c>
      <c r="AG116" s="256"/>
      <c r="AH116" s="256"/>
      <c r="AI116" s="256"/>
      <c r="AJ116" s="256"/>
      <c r="AK116" s="257">
        <v>1.43751338743842E-2</v>
      </c>
      <c r="AL116" s="257"/>
      <c r="AM116" s="257"/>
      <c r="AN116" s="257"/>
      <c r="AO116" s="257"/>
    </row>
    <row r="117" spans="2:41" s="1" customFormat="1" ht="8.5500000000000007" customHeight="1" x14ac:dyDescent="0.15">
      <c r="B117" s="252" t="s">
        <v>1138</v>
      </c>
      <c r="C117" s="252"/>
      <c r="D117" s="252"/>
      <c r="E117" s="252"/>
      <c r="F117" s="252"/>
      <c r="G117" s="252"/>
      <c r="H117" s="252"/>
      <c r="I117" s="252"/>
      <c r="J117" s="252"/>
      <c r="K117" s="265">
        <v>23786658.399999999</v>
      </c>
      <c r="L117" s="265"/>
      <c r="M117" s="265"/>
      <c r="N117" s="265"/>
      <c r="O117" s="265"/>
      <c r="P117" s="265"/>
      <c r="Q117" s="265"/>
      <c r="R117" s="265"/>
      <c r="S117" s="265"/>
      <c r="T117" s="265"/>
      <c r="U117" s="265"/>
      <c r="V117" s="257">
        <v>8.1176273735203992E-3</v>
      </c>
      <c r="W117" s="257"/>
      <c r="X117" s="257"/>
      <c r="Y117" s="257"/>
      <c r="Z117" s="257"/>
      <c r="AA117" s="257"/>
      <c r="AB117" s="257"/>
      <c r="AC117" s="257"/>
      <c r="AD117" s="257"/>
      <c r="AE117" s="257"/>
      <c r="AF117" s="256">
        <v>258</v>
      </c>
      <c r="AG117" s="256"/>
      <c r="AH117" s="256"/>
      <c r="AI117" s="256"/>
      <c r="AJ117" s="256"/>
      <c r="AK117" s="257">
        <v>6.1403717542899304E-3</v>
      </c>
      <c r="AL117" s="257"/>
      <c r="AM117" s="257"/>
      <c r="AN117" s="257"/>
      <c r="AO117" s="257"/>
    </row>
    <row r="118" spans="2:41" s="1" customFormat="1" ht="8.5500000000000007" customHeight="1" x14ac:dyDescent="0.15">
      <c r="B118" s="252" t="s">
        <v>1139</v>
      </c>
      <c r="C118" s="252"/>
      <c r="D118" s="252"/>
      <c r="E118" s="252"/>
      <c r="F118" s="252"/>
      <c r="G118" s="252"/>
      <c r="H118" s="252"/>
      <c r="I118" s="252"/>
      <c r="J118" s="252"/>
      <c r="K118" s="265">
        <v>30721536.960000001</v>
      </c>
      <c r="L118" s="265"/>
      <c r="M118" s="265"/>
      <c r="N118" s="265"/>
      <c r="O118" s="265"/>
      <c r="P118" s="265"/>
      <c r="Q118" s="265"/>
      <c r="R118" s="265"/>
      <c r="S118" s="265"/>
      <c r="T118" s="265"/>
      <c r="U118" s="265"/>
      <c r="V118" s="257">
        <v>1.0484280103131899E-2</v>
      </c>
      <c r="W118" s="257"/>
      <c r="X118" s="257"/>
      <c r="Y118" s="257"/>
      <c r="Z118" s="257"/>
      <c r="AA118" s="257"/>
      <c r="AB118" s="257"/>
      <c r="AC118" s="257"/>
      <c r="AD118" s="257"/>
      <c r="AE118" s="257"/>
      <c r="AF118" s="256">
        <v>343</v>
      </c>
      <c r="AG118" s="256"/>
      <c r="AH118" s="256"/>
      <c r="AI118" s="256"/>
      <c r="AJ118" s="256"/>
      <c r="AK118" s="257">
        <v>8.1633624485327409E-3</v>
      </c>
      <c r="AL118" s="257"/>
      <c r="AM118" s="257"/>
      <c r="AN118" s="257"/>
      <c r="AO118" s="257"/>
    </row>
    <row r="119" spans="2:41" s="1" customFormat="1" ht="8.5500000000000007" customHeight="1" x14ac:dyDescent="0.15">
      <c r="B119" s="252" t="s">
        <v>1142</v>
      </c>
      <c r="C119" s="252"/>
      <c r="D119" s="252"/>
      <c r="E119" s="252"/>
      <c r="F119" s="252"/>
      <c r="G119" s="252"/>
      <c r="H119" s="252"/>
      <c r="I119" s="252"/>
      <c r="J119" s="252"/>
      <c r="K119" s="265">
        <v>15956365.24</v>
      </c>
      <c r="L119" s="265"/>
      <c r="M119" s="265"/>
      <c r="N119" s="265"/>
      <c r="O119" s="265"/>
      <c r="P119" s="265"/>
      <c r="Q119" s="265"/>
      <c r="R119" s="265"/>
      <c r="S119" s="265"/>
      <c r="T119" s="265"/>
      <c r="U119" s="265"/>
      <c r="V119" s="257">
        <v>5.4453982176039199E-3</v>
      </c>
      <c r="W119" s="257"/>
      <c r="X119" s="257"/>
      <c r="Y119" s="257"/>
      <c r="Z119" s="257"/>
      <c r="AA119" s="257"/>
      <c r="AB119" s="257"/>
      <c r="AC119" s="257"/>
      <c r="AD119" s="257"/>
      <c r="AE119" s="257"/>
      <c r="AF119" s="256">
        <v>192</v>
      </c>
      <c r="AG119" s="256"/>
      <c r="AH119" s="256"/>
      <c r="AI119" s="256"/>
      <c r="AJ119" s="256"/>
      <c r="AK119" s="257">
        <v>4.5695789799366903E-3</v>
      </c>
      <c r="AL119" s="257"/>
      <c r="AM119" s="257"/>
      <c r="AN119" s="257"/>
      <c r="AO119" s="257"/>
    </row>
    <row r="120" spans="2:41" s="1" customFormat="1" ht="8.5500000000000007" customHeight="1" x14ac:dyDescent="0.15">
      <c r="B120" s="252" t="s">
        <v>1140</v>
      </c>
      <c r="C120" s="252"/>
      <c r="D120" s="252"/>
      <c r="E120" s="252"/>
      <c r="F120" s="252"/>
      <c r="G120" s="252"/>
      <c r="H120" s="252"/>
      <c r="I120" s="252"/>
      <c r="J120" s="252"/>
      <c r="K120" s="265">
        <v>954039171.85000002</v>
      </c>
      <c r="L120" s="265"/>
      <c r="M120" s="265"/>
      <c r="N120" s="265"/>
      <c r="O120" s="265"/>
      <c r="P120" s="265"/>
      <c r="Q120" s="265"/>
      <c r="R120" s="265"/>
      <c r="S120" s="265"/>
      <c r="T120" s="265"/>
      <c r="U120" s="265"/>
      <c r="V120" s="257">
        <v>0.32558312170574899</v>
      </c>
      <c r="W120" s="257"/>
      <c r="X120" s="257"/>
      <c r="Y120" s="257"/>
      <c r="Z120" s="257"/>
      <c r="AA120" s="257"/>
      <c r="AB120" s="257"/>
      <c r="AC120" s="257"/>
      <c r="AD120" s="257"/>
      <c r="AE120" s="257"/>
      <c r="AF120" s="256">
        <v>7478</v>
      </c>
      <c r="AG120" s="256"/>
      <c r="AH120" s="256"/>
      <c r="AI120" s="256"/>
      <c r="AJ120" s="256"/>
      <c r="AK120" s="257">
        <v>0.17797558131232599</v>
      </c>
      <c r="AL120" s="257"/>
      <c r="AM120" s="257"/>
      <c r="AN120" s="257"/>
      <c r="AO120" s="257"/>
    </row>
    <row r="121" spans="2:41" s="1" customFormat="1" ht="8.5500000000000007" customHeight="1" x14ac:dyDescent="0.15">
      <c r="B121" s="252" t="s">
        <v>1143</v>
      </c>
      <c r="C121" s="252"/>
      <c r="D121" s="252"/>
      <c r="E121" s="252"/>
      <c r="F121" s="252"/>
      <c r="G121" s="252"/>
      <c r="H121" s="252"/>
      <c r="I121" s="252"/>
      <c r="J121" s="252"/>
      <c r="K121" s="265">
        <v>53350777.170000002</v>
      </c>
      <c r="L121" s="265"/>
      <c r="M121" s="265"/>
      <c r="N121" s="265"/>
      <c r="O121" s="265"/>
      <c r="P121" s="265"/>
      <c r="Q121" s="265"/>
      <c r="R121" s="265"/>
      <c r="S121" s="265"/>
      <c r="T121" s="265"/>
      <c r="U121" s="265"/>
      <c r="V121" s="257">
        <v>1.8206917586783802E-2</v>
      </c>
      <c r="W121" s="257"/>
      <c r="X121" s="257"/>
      <c r="Y121" s="257"/>
      <c r="Z121" s="257"/>
      <c r="AA121" s="257"/>
      <c r="AB121" s="257"/>
      <c r="AC121" s="257"/>
      <c r="AD121" s="257"/>
      <c r="AE121" s="257"/>
      <c r="AF121" s="256">
        <v>508</v>
      </c>
      <c r="AG121" s="256"/>
      <c r="AH121" s="256"/>
      <c r="AI121" s="256"/>
      <c r="AJ121" s="256"/>
      <c r="AK121" s="257">
        <v>1.2090344384415801E-2</v>
      </c>
      <c r="AL121" s="257"/>
      <c r="AM121" s="257"/>
      <c r="AN121" s="257"/>
      <c r="AO121" s="257"/>
    </row>
    <row r="122" spans="2:41" s="1" customFormat="1" ht="8.5500000000000007" customHeight="1" x14ac:dyDescent="0.15">
      <c r="B122" s="252" t="s">
        <v>1144</v>
      </c>
      <c r="C122" s="252"/>
      <c r="D122" s="252"/>
      <c r="E122" s="252"/>
      <c r="F122" s="252"/>
      <c r="G122" s="252"/>
      <c r="H122" s="252"/>
      <c r="I122" s="252"/>
      <c r="J122" s="252"/>
      <c r="K122" s="265">
        <v>3583938.73</v>
      </c>
      <c r="L122" s="265"/>
      <c r="M122" s="265"/>
      <c r="N122" s="265"/>
      <c r="O122" s="265"/>
      <c r="P122" s="265"/>
      <c r="Q122" s="265"/>
      <c r="R122" s="265"/>
      <c r="S122" s="265"/>
      <c r="T122" s="265"/>
      <c r="U122" s="265"/>
      <c r="V122" s="257">
        <v>1.2230839090735001E-3</v>
      </c>
      <c r="W122" s="257"/>
      <c r="X122" s="257"/>
      <c r="Y122" s="257"/>
      <c r="Z122" s="257"/>
      <c r="AA122" s="257"/>
      <c r="AB122" s="257"/>
      <c r="AC122" s="257"/>
      <c r="AD122" s="257"/>
      <c r="AE122" s="257"/>
      <c r="AF122" s="256">
        <v>28</v>
      </c>
      <c r="AG122" s="256"/>
      <c r="AH122" s="256"/>
      <c r="AI122" s="256"/>
      <c r="AJ122" s="256"/>
      <c r="AK122" s="257">
        <v>6.6639693457410103E-4</v>
      </c>
      <c r="AL122" s="257"/>
      <c r="AM122" s="257"/>
      <c r="AN122" s="257"/>
      <c r="AO122" s="257"/>
    </row>
    <row r="123" spans="2:41" s="1" customFormat="1" ht="8.5500000000000007" customHeight="1" x14ac:dyDescent="0.15">
      <c r="B123" s="252" t="s">
        <v>1145</v>
      </c>
      <c r="C123" s="252"/>
      <c r="D123" s="252"/>
      <c r="E123" s="252"/>
      <c r="F123" s="252"/>
      <c r="G123" s="252"/>
      <c r="H123" s="252"/>
      <c r="I123" s="252"/>
      <c r="J123" s="252"/>
      <c r="K123" s="265">
        <v>1185697.54</v>
      </c>
      <c r="L123" s="265"/>
      <c r="M123" s="265"/>
      <c r="N123" s="265"/>
      <c r="O123" s="265"/>
      <c r="P123" s="265"/>
      <c r="Q123" s="265"/>
      <c r="R123" s="265"/>
      <c r="S123" s="265"/>
      <c r="T123" s="265"/>
      <c r="U123" s="265"/>
      <c r="V123" s="257">
        <v>4.0464072950321597E-4</v>
      </c>
      <c r="W123" s="257"/>
      <c r="X123" s="257"/>
      <c r="Y123" s="257"/>
      <c r="Z123" s="257"/>
      <c r="AA123" s="257"/>
      <c r="AB123" s="257"/>
      <c r="AC123" s="257"/>
      <c r="AD123" s="257"/>
      <c r="AE123" s="257"/>
      <c r="AF123" s="256">
        <v>9</v>
      </c>
      <c r="AG123" s="256"/>
      <c r="AH123" s="256"/>
      <c r="AI123" s="256"/>
      <c r="AJ123" s="256"/>
      <c r="AK123" s="257">
        <v>2.1419901468453201E-4</v>
      </c>
      <c r="AL123" s="257"/>
      <c r="AM123" s="257"/>
      <c r="AN123" s="257"/>
      <c r="AO123" s="257"/>
    </row>
    <row r="124" spans="2:41" s="1" customFormat="1" ht="8.5500000000000007" customHeight="1" x14ac:dyDescent="0.15">
      <c r="B124" s="252" t="s">
        <v>1146</v>
      </c>
      <c r="C124" s="252"/>
      <c r="D124" s="252"/>
      <c r="E124" s="252"/>
      <c r="F124" s="252"/>
      <c r="G124" s="252"/>
      <c r="H124" s="252"/>
      <c r="I124" s="252"/>
      <c r="J124" s="252"/>
      <c r="K124" s="265">
        <v>3712267.97</v>
      </c>
      <c r="L124" s="265"/>
      <c r="M124" s="265"/>
      <c r="N124" s="265"/>
      <c r="O124" s="265"/>
      <c r="P124" s="265"/>
      <c r="Q124" s="265"/>
      <c r="R124" s="265"/>
      <c r="S124" s="265"/>
      <c r="T124" s="265"/>
      <c r="U124" s="265"/>
      <c r="V124" s="257">
        <v>1.26687858312688E-3</v>
      </c>
      <c r="W124" s="257"/>
      <c r="X124" s="257"/>
      <c r="Y124" s="257"/>
      <c r="Z124" s="257"/>
      <c r="AA124" s="257"/>
      <c r="AB124" s="257"/>
      <c r="AC124" s="257"/>
      <c r="AD124" s="257"/>
      <c r="AE124" s="257"/>
      <c r="AF124" s="256">
        <v>25</v>
      </c>
      <c r="AG124" s="256"/>
      <c r="AH124" s="256"/>
      <c r="AI124" s="256"/>
      <c r="AJ124" s="256"/>
      <c r="AK124" s="257">
        <v>5.9499726301259E-4</v>
      </c>
      <c r="AL124" s="257"/>
      <c r="AM124" s="257"/>
      <c r="AN124" s="257"/>
      <c r="AO124" s="257"/>
    </row>
    <row r="125" spans="2:41" s="1" customFormat="1" ht="8.5500000000000007" customHeight="1" x14ac:dyDescent="0.15">
      <c r="B125" s="252" t="s">
        <v>1147</v>
      </c>
      <c r="C125" s="252"/>
      <c r="D125" s="252"/>
      <c r="E125" s="252"/>
      <c r="F125" s="252"/>
      <c r="G125" s="252"/>
      <c r="H125" s="252"/>
      <c r="I125" s="252"/>
      <c r="J125" s="252"/>
      <c r="K125" s="265">
        <v>48512188.409999996</v>
      </c>
      <c r="L125" s="265"/>
      <c r="M125" s="265"/>
      <c r="N125" s="265"/>
      <c r="O125" s="265"/>
      <c r="P125" s="265"/>
      <c r="Q125" s="265"/>
      <c r="R125" s="265"/>
      <c r="S125" s="265"/>
      <c r="T125" s="265"/>
      <c r="U125" s="265"/>
      <c r="V125" s="257">
        <v>1.6555661663951698E-2</v>
      </c>
      <c r="W125" s="257"/>
      <c r="X125" s="257"/>
      <c r="Y125" s="257"/>
      <c r="Z125" s="257"/>
      <c r="AA125" s="257"/>
      <c r="AB125" s="257"/>
      <c r="AC125" s="257"/>
      <c r="AD125" s="257"/>
      <c r="AE125" s="257"/>
      <c r="AF125" s="256">
        <v>373</v>
      </c>
      <c r="AG125" s="256"/>
      <c r="AH125" s="256"/>
      <c r="AI125" s="256"/>
      <c r="AJ125" s="256"/>
      <c r="AK125" s="257">
        <v>8.8773591641478494E-3</v>
      </c>
      <c r="AL125" s="257"/>
      <c r="AM125" s="257"/>
      <c r="AN125" s="257"/>
      <c r="AO125" s="257"/>
    </row>
    <row r="126" spans="2:41" s="1" customFormat="1" ht="8.5500000000000007" customHeight="1" x14ac:dyDescent="0.15">
      <c r="B126" s="252" t="s">
        <v>1148</v>
      </c>
      <c r="C126" s="252"/>
      <c r="D126" s="252"/>
      <c r="E126" s="252"/>
      <c r="F126" s="252"/>
      <c r="G126" s="252"/>
      <c r="H126" s="252"/>
      <c r="I126" s="252"/>
      <c r="J126" s="252"/>
      <c r="K126" s="265">
        <v>1419657.03</v>
      </c>
      <c r="L126" s="265"/>
      <c r="M126" s="265"/>
      <c r="N126" s="265"/>
      <c r="O126" s="265"/>
      <c r="P126" s="265"/>
      <c r="Q126" s="265"/>
      <c r="R126" s="265"/>
      <c r="S126" s="265"/>
      <c r="T126" s="265"/>
      <c r="U126" s="265"/>
      <c r="V126" s="257">
        <v>4.8448363674902099E-4</v>
      </c>
      <c r="W126" s="257"/>
      <c r="X126" s="257"/>
      <c r="Y126" s="257"/>
      <c r="Z126" s="257"/>
      <c r="AA126" s="257"/>
      <c r="AB126" s="257"/>
      <c r="AC126" s="257"/>
      <c r="AD126" s="257"/>
      <c r="AE126" s="257"/>
      <c r="AF126" s="256">
        <v>14</v>
      </c>
      <c r="AG126" s="256"/>
      <c r="AH126" s="256"/>
      <c r="AI126" s="256"/>
      <c r="AJ126" s="256"/>
      <c r="AK126" s="257">
        <v>3.3319846728704997E-4</v>
      </c>
      <c r="AL126" s="257"/>
      <c r="AM126" s="257"/>
      <c r="AN126" s="257"/>
      <c r="AO126" s="257"/>
    </row>
    <row r="127" spans="2:41" s="1" customFormat="1" ht="8.5500000000000007" customHeight="1" x14ac:dyDescent="0.15">
      <c r="B127" s="252" t="s">
        <v>1149</v>
      </c>
      <c r="C127" s="252"/>
      <c r="D127" s="252"/>
      <c r="E127" s="252"/>
      <c r="F127" s="252"/>
      <c r="G127" s="252"/>
      <c r="H127" s="252"/>
      <c r="I127" s="252"/>
      <c r="J127" s="252"/>
      <c r="K127" s="265">
        <v>211803.21</v>
      </c>
      <c r="L127" s="265"/>
      <c r="M127" s="265"/>
      <c r="N127" s="265"/>
      <c r="O127" s="265"/>
      <c r="P127" s="265"/>
      <c r="Q127" s="265"/>
      <c r="R127" s="265"/>
      <c r="S127" s="265"/>
      <c r="T127" s="265"/>
      <c r="U127" s="265"/>
      <c r="V127" s="257">
        <v>7.2281675987556494E-5</v>
      </c>
      <c r="W127" s="257"/>
      <c r="X127" s="257"/>
      <c r="Y127" s="257"/>
      <c r="Z127" s="257"/>
      <c r="AA127" s="257"/>
      <c r="AB127" s="257"/>
      <c r="AC127" s="257"/>
      <c r="AD127" s="257"/>
      <c r="AE127" s="257"/>
      <c r="AF127" s="256">
        <v>4</v>
      </c>
      <c r="AG127" s="256"/>
      <c r="AH127" s="256"/>
      <c r="AI127" s="256"/>
      <c r="AJ127" s="256"/>
      <c r="AK127" s="257">
        <v>9.5199562082014404E-5</v>
      </c>
      <c r="AL127" s="257"/>
      <c r="AM127" s="257"/>
      <c r="AN127" s="257"/>
      <c r="AO127" s="257"/>
    </row>
    <row r="128" spans="2:41" s="1" customFormat="1" ht="10.199999999999999" customHeight="1" x14ac:dyDescent="0.15">
      <c r="B128" s="269"/>
      <c r="C128" s="269"/>
      <c r="D128" s="269"/>
      <c r="E128" s="269"/>
      <c r="F128" s="269"/>
      <c r="G128" s="269"/>
      <c r="H128" s="269"/>
      <c r="I128" s="269"/>
      <c r="J128" s="269"/>
      <c r="K128" s="266">
        <v>2930247633.3899999</v>
      </c>
      <c r="L128" s="266"/>
      <c r="M128" s="266"/>
      <c r="N128" s="266"/>
      <c r="O128" s="266"/>
      <c r="P128" s="266"/>
      <c r="Q128" s="266"/>
      <c r="R128" s="266"/>
      <c r="S128" s="266"/>
      <c r="T128" s="266"/>
      <c r="U128" s="266"/>
      <c r="V128" s="264">
        <v>1</v>
      </c>
      <c r="W128" s="264"/>
      <c r="X128" s="264"/>
      <c r="Y128" s="264"/>
      <c r="Z128" s="264"/>
      <c r="AA128" s="264"/>
      <c r="AB128" s="264"/>
      <c r="AC128" s="264"/>
      <c r="AD128" s="264"/>
      <c r="AE128" s="264"/>
      <c r="AF128" s="263">
        <v>42017</v>
      </c>
      <c r="AG128" s="263"/>
      <c r="AH128" s="263"/>
      <c r="AI128" s="263"/>
      <c r="AJ128" s="263"/>
      <c r="AK128" s="264">
        <v>1</v>
      </c>
      <c r="AL128" s="264"/>
      <c r="AM128" s="264"/>
      <c r="AN128" s="264"/>
      <c r="AO128" s="264"/>
    </row>
    <row r="129" spans="2:44" s="1" customFormat="1" ht="7.2" customHeight="1" x14ac:dyDescent="0.15"/>
    <row r="130" spans="2:44" s="1" customFormat="1" ht="15.3" customHeight="1" x14ac:dyDescent="0.15">
      <c r="B130" s="250" t="s">
        <v>1232</v>
      </c>
      <c r="C130" s="250"/>
      <c r="D130" s="250"/>
      <c r="E130" s="250"/>
      <c r="F130" s="250"/>
      <c r="G130" s="250"/>
      <c r="H130" s="250"/>
      <c r="I130" s="250"/>
      <c r="J130" s="250"/>
      <c r="K130" s="250"/>
      <c r="L130" s="250"/>
      <c r="M130" s="250"/>
      <c r="N130" s="250"/>
      <c r="O130" s="250"/>
      <c r="P130" s="250"/>
      <c r="Q130" s="250"/>
      <c r="R130" s="250"/>
      <c r="S130" s="250"/>
      <c r="T130" s="250"/>
      <c r="U130" s="250"/>
      <c r="V130" s="250"/>
      <c r="W130" s="250"/>
      <c r="X130" s="250"/>
      <c r="Y130" s="250"/>
      <c r="Z130" s="250"/>
      <c r="AA130" s="250"/>
      <c r="AB130" s="250"/>
      <c r="AC130" s="250"/>
      <c r="AD130" s="250"/>
      <c r="AE130" s="250"/>
      <c r="AF130" s="250"/>
      <c r="AG130" s="250"/>
      <c r="AH130" s="250"/>
      <c r="AI130" s="250"/>
      <c r="AJ130" s="250"/>
      <c r="AK130" s="250"/>
      <c r="AL130" s="250"/>
      <c r="AM130" s="250"/>
      <c r="AN130" s="250"/>
      <c r="AO130" s="250"/>
      <c r="AP130" s="250"/>
      <c r="AQ130" s="250"/>
      <c r="AR130" s="250"/>
    </row>
    <row r="131" spans="2:44" s="1" customFormat="1" ht="6.3" customHeight="1" x14ac:dyDescent="0.15"/>
    <row r="132" spans="2:44" s="1" customFormat="1" ht="10.199999999999999" customHeight="1" x14ac:dyDescent="0.15">
      <c r="B132" s="248" t="s">
        <v>1150</v>
      </c>
      <c r="C132" s="248"/>
      <c r="D132" s="248"/>
      <c r="E132" s="248"/>
      <c r="F132" s="248"/>
      <c r="G132" s="248"/>
      <c r="H132" s="248"/>
      <c r="I132" s="248"/>
      <c r="J132" s="248"/>
      <c r="K132" s="248" t="s">
        <v>1113</v>
      </c>
      <c r="L132" s="248"/>
      <c r="M132" s="248"/>
      <c r="N132" s="248"/>
      <c r="O132" s="248"/>
      <c r="P132" s="248"/>
      <c r="Q132" s="248"/>
      <c r="R132" s="248"/>
      <c r="S132" s="248"/>
      <c r="T132" s="248" t="s">
        <v>1114</v>
      </c>
      <c r="U132" s="248"/>
      <c r="V132" s="248"/>
      <c r="W132" s="248"/>
      <c r="X132" s="248"/>
      <c r="Y132" s="248"/>
      <c r="Z132" s="248"/>
      <c r="AA132" s="248"/>
      <c r="AB132" s="248"/>
      <c r="AC132" s="248"/>
      <c r="AD132" s="248"/>
      <c r="AE132" s="248" t="s">
        <v>1115</v>
      </c>
      <c r="AF132" s="248"/>
      <c r="AG132" s="248"/>
      <c r="AH132" s="248"/>
      <c r="AI132" s="248" t="s">
        <v>1114</v>
      </c>
      <c r="AJ132" s="248"/>
      <c r="AK132" s="248"/>
      <c r="AL132" s="248"/>
      <c r="AM132" s="248"/>
      <c r="AN132" s="248"/>
      <c r="AO132" s="248"/>
      <c r="AP132" s="248"/>
    </row>
    <row r="133" spans="2:44" s="1" customFormat="1" ht="9.75" customHeight="1" x14ac:dyDescent="0.15">
      <c r="B133" s="270">
        <v>2000</v>
      </c>
      <c r="C133" s="270"/>
      <c r="D133" s="270"/>
      <c r="E133" s="270"/>
      <c r="F133" s="270"/>
      <c r="G133" s="270"/>
      <c r="H133" s="270"/>
      <c r="I133" s="270"/>
      <c r="J133" s="270"/>
      <c r="K133" s="265">
        <v>13008.39</v>
      </c>
      <c r="L133" s="265"/>
      <c r="M133" s="265"/>
      <c r="N133" s="265"/>
      <c r="O133" s="265"/>
      <c r="P133" s="265"/>
      <c r="Q133" s="265"/>
      <c r="R133" s="265"/>
      <c r="S133" s="265"/>
      <c r="T133" s="257">
        <v>4.4393483512349497E-6</v>
      </c>
      <c r="U133" s="257"/>
      <c r="V133" s="257"/>
      <c r="W133" s="257"/>
      <c r="X133" s="257"/>
      <c r="Y133" s="257"/>
      <c r="Z133" s="257"/>
      <c r="AA133" s="257"/>
      <c r="AB133" s="257"/>
      <c r="AC133" s="257"/>
      <c r="AD133" s="257"/>
      <c r="AE133" s="256">
        <v>3</v>
      </c>
      <c r="AF133" s="256"/>
      <c r="AG133" s="256"/>
      <c r="AH133" s="256"/>
      <c r="AI133" s="257">
        <v>7.13996715615108E-5</v>
      </c>
      <c r="AJ133" s="257"/>
      <c r="AK133" s="257"/>
      <c r="AL133" s="257"/>
      <c r="AM133" s="257"/>
      <c r="AN133" s="257"/>
      <c r="AO133" s="257"/>
      <c r="AP133" s="257"/>
    </row>
    <row r="134" spans="2:44" s="1" customFormat="1" ht="9.75" customHeight="1" x14ac:dyDescent="0.15">
      <c r="B134" s="270">
        <v>2002</v>
      </c>
      <c r="C134" s="270"/>
      <c r="D134" s="270"/>
      <c r="E134" s="270"/>
      <c r="F134" s="270"/>
      <c r="G134" s="270"/>
      <c r="H134" s="270"/>
      <c r="I134" s="270"/>
      <c r="J134" s="270"/>
      <c r="K134" s="265">
        <v>250000</v>
      </c>
      <c r="L134" s="265"/>
      <c r="M134" s="265"/>
      <c r="N134" s="265"/>
      <c r="O134" s="265"/>
      <c r="P134" s="265"/>
      <c r="Q134" s="265"/>
      <c r="R134" s="265"/>
      <c r="S134" s="265"/>
      <c r="T134" s="257">
        <v>8.5317021384563103E-5</v>
      </c>
      <c r="U134" s="257"/>
      <c r="V134" s="257"/>
      <c r="W134" s="257"/>
      <c r="X134" s="257"/>
      <c r="Y134" s="257"/>
      <c r="Z134" s="257"/>
      <c r="AA134" s="257"/>
      <c r="AB134" s="257"/>
      <c r="AC134" s="257"/>
      <c r="AD134" s="257"/>
      <c r="AE134" s="256">
        <v>2</v>
      </c>
      <c r="AF134" s="256"/>
      <c r="AG134" s="256"/>
      <c r="AH134" s="256"/>
      <c r="AI134" s="257">
        <v>4.7599781041007202E-5</v>
      </c>
      <c r="AJ134" s="257"/>
      <c r="AK134" s="257"/>
      <c r="AL134" s="257"/>
      <c r="AM134" s="257"/>
      <c r="AN134" s="257"/>
      <c r="AO134" s="257"/>
      <c r="AP134" s="257"/>
    </row>
    <row r="135" spans="2:44" s="1" customFormat="1" ht="9.75" customHeight="1" x14ac:dyDescent="0.15">
      <c r="B135" s="270">
        <v>2003</v>
      </c>
      <c r="C135" s="270"/>
      <c r="D135" s="270"/>
      <c r="E135" s="270"/>
      <c r="F135" s="270"/>
      <c r="G135" s="270"/>
      <c r="H135" s="270"/>
      <c r="I135" s="270"/>
      <c r="J135" s="270"/>
      <c r="K135" s="265">
        <v>168215.88</v>
      </c>
      <c r="L135" s="265"/>
      <c r="M135" s="265"/>
      <c r="N135" s="265"/>
      <c r="O135" s="265"/>
      <c r="P135" s="265"/>
      <c r="Q135" s="265"/>
      <c r="R135" s="265"/>
      <c r="S135" s="265"/>
      <c r="T135" s="257">
        <v>5.7406711324732398E-5</v>
      </c>
      <c r="U135" s="257"/>
      <c r="V135" s="257"/>
      <c r="W135" s="257"/>
      <c r="X135" s="257"/>
      <c r="Y135" s="257"/>
      <c r="Z135" s="257"/>
      <c r="AA135" s="257"/>
      <c r="AB135" s="257"/>
      <c r="AC135" s="257"/>
      <c r="AD135" s="257"/>
      <c r="AE135" s="256">
        <v>5</v>
      </c>
      <c r="AF135" s="256"/>
      <c r="AG135" s="256"/>
      <c r="AH135" s="256"/>
      <c r="AI135" s="257">
        <v>1.1899945260251799E-4</v>
      </c>
      <c r="AJ135" s="257"/>
      <c r="AK135" s="257"/>
      <c r="AL135" s="257"/>
      <c r="AM135" s="257"/>
      <c r="AN135" s="257"/>
      <c r="AO135" s="257"/>
      <c r="AP135" s="257"/>
    </row>
    <row r="136" spans="2:44" s="1" customFormat="1" ht="9.75" customHeight="1" x14ac:dyDescent="0.15">
      <c r="B136" s="270">
        <v>2004</v>
      </c>
      <c r="C136" s="270"/>
      <c r="D136" s="270"/>
      <c r="E136" s="270"/>
      <c r="F136" s="270"/>
      <c r="G136" s="270"/>
      <c r="H136" s="270"/>
      <c r="I136" s="270"/>
      <c r="J136" s="270"/>
      <c r="K136" s="265">
        <v>37798.9</v>
      </c>
      <c r="L136" s="265"/>
      <c r="M136" s="265"/>
      <c r="N136" s="265"/>
      <c r="O136" s="265"/>
      <c r="P136" s="265"/>
      <c r="Q136" s="265"/>
      <c r="R136" s="265"/>
      <c r="S136" s="265"/>
      <c r="T136" s="257">
        <v>1.28995582384519E-5</v>
      </c>
      <c r="U136" s="257"/>
      <c r="V136" s="257"/>
      <c r="W136" s="257"/>
      <c r="X136" s="257"/>
      <c r="Y136" s="257"/>
      <c r="Z136" s="257"/>
      <c r="AA136" s="257"/>
      <c r="AB136" s="257"/>
      <c r="AC136" s="257"/>
      <c r="AD136" s="257"/>
      <c r="AE136" s="256">
        <v>8</v>
      </c>
      <c r="AF136" s="256"/>
      <c r="AG136" s="256"/>
      <c r="AH136" s="256"/>
      <c r="AI136" s="257">
        <v>1.90399124164029E-4</v>
      </c>
      <c r="AJ136" s="257"/>
      <c r="AK136" s="257"/>
      <c r="AL136" s="257"/>
      <c r="AM136" s="257"/>
      <c r="AN136" s="257"/>
      <c r="AO136" s="257"/>
      <c r="AP136" s="257"/>
    </row>
    <row r="137" spans="2:44" s="1" customFormat="1" ht="9.75" customHeight="1" x14ac:dyDescent="0.15">
      <c r="B137" s="270">
        <v>2005</v>
      </c>
      <c r="C137" s="270"/>
      <c r="D137" s="270"/>
      <c r="E137" s="270"/>
      <c r="F137" s="270"/>
      <c r="G137" s="270"/>
      <c r="H137" s="270"/>
      <c r="I137" s="270"/>
      <c r="J137" s="270"/>
      <c r="K137" s="265">
        <v>1136811.57</v>
      </c>
      <c r="L137" s="265"/>
      <c r="M137" s="265"/>
      <c r="N137" s="265"/>
      <c r="O137" s="265"/>
      <c r="P137" s="265"/>
      <c r="Q137" s="265"/>
      <c r="R137" s="265"/>
      <c r="S137" s="265"/>
      <c r="T137" s="257">
        <v>3.8795750811163499E-4</v>
      </c>
      <c r="U137" s="257"/>
      <c r="V137" s="257"/>
      <c r="W137" s="257"/>
      <c r="X137" s="257"/>
      <c r="Y137" s="257"/>
      <c r="Z137" s="257"/>
      <c r="AA137" s="257"/>
      <c r="AB137" s="257"/>
      <c r="AC137" s="257"/>
      <c r="AD137" s="257"/>
      <c r="AE137" s="256">
        <v>51</v>
      </c>
      <c r="AF137" s="256"/>
      <c r="AG137" s="256"/>
      <c r="AH137" s="256"/>
      <c r="AI137" s="257">
        <v>1.2137944165456799E-3</v>
      </c>
      <c r="AJ137" s="257"/>
      <c r="AK137" s="257"/>
      <c r="AL137" s="257"/>
      <c r="AM137" s="257"/>
      <c r="AN137" s="257"/>
      <c r="AO137" s="257"/>
      <c r="AP137" s="257"/>
    </row>
    <row r="138" spans="2:44" s="1" customFormat="1" ht="9.75" customHeight="1" x14ac:dyDescent="0.15">
      <c r="B138" s="270">
        <v>2006</v>
      </c>
      <c r="C138" s="270"/>
      <c r="D138" s="270"/>
      <c r="E138" s="270"/>
      <c r="F138" s="270"/>
      <c r="G138" s="270"/>
      <c r="H138" s="270"/>
      <c r="I138" s="270"/>
      <c r="J138" s="270"/>
      <c r="K138" s="265">
        <v>536986.19999999995</v>
      </c>
      <c r="L138" s="265"/>
      <c r="M138" s="265"/>
      <c r="N138" s="265"/>
      <c r="O138" s="265"/>
      <c r="P138" s="265"/>
      <c r="Q138" s="265"/>
      <c r="R138" s="265"/>
      <c r="S138" s="265"/>
      <c r="T138" s="257">
        <v>1.83256252434461E-4</v>
      </c>
      <c r="U138" s="257"/>
      <c r="V138" s="257"/>
      <c r="W138" s="257"/>
      <c r="X138" s="257"/>
      <c r="Y138" s="257"/>
      <c r="Z138" s="257"/>
      <c r="AA138" s="257"/>
      <c r="AB138" s="257"/>
      <c r="AC138" s="257"/>
      <c r="AD138" s="257"/>
      <c r="AE138" s="256">
        <v>21</v>
      </c>
      <c r="AF138" s="256"/>
      <c r="AG138" s="256"/>
      <c r="AH138" s="256"/>
      <c r="AI138" s="257">
        <v>4.9979770093057602E-4</v>
      </c>
      <c r="AJ138" s="257"/>
      <c r="AK138" s="257"/>
      <c r="AL138" s="257"/>
      <c r="AM138" s="257"/>
      <c r="AN138" s="257"/>
      <c r="AO138" s="257"/>
      <c r="AP138" s="257"/>
    </row>
    <row r="139" spans="2:44" s="1" customFormat="1" ht="9.75" customHeight="1" x14ac:dyDescent="0.15">
      <c r="B139" s="270">
        <v>2007</v>
      </c>
      <c r="C139" s="270"/>
      <c r="D139" s="270"/>
      <c r="E139" s="270"/>
      <c r="F139" s="270"/>
      <c r="G139" s="270"/>
      <c r="H139" s="270"/>
      <c r="I139" s="270"/>
      <c r="J139" s="270"/>
      <c r="K139" s="265">
        <v>192063.01</v>
      </c>
      <c r="L139" s="265"/>
      <c r="M139" s="265"/>
      <c r="N139" s="265"/>
      <c r="O139" s="265"/>
      <c r="P139" s="265"/>
      <c r="Q139" s="265"/>
      <c r="R139" s="265"/>
      <c r="S139" s="265"/>
      <c r="T139" s="257">
        <v>6.5544975725414197E-5</v>
      </c>
      <c r="U139" s="257"/>
      <c r="V139" s="257"/>
      <c r="W139" s="257"/>
      <c r="X139" s="257"/>
      <c r="Y139" s="257"/>
      <c r="Z139" s="257"/>
      <c r="AA139" s="257"/>
      <c r="AB139" s="257"/>
      <c r="AC139" s="257"/>
      <c r="AD139" s="257"/>
      <c r="AE139" s="256">
        <v>7</v>
      </c>
      <c r="AF139" s="256"/>
      <c r="AG139" s="256"/>
      <c r="AH139" s="256"/>
      <c r="AI139" s="257">
        <v>1.6659923364352499E-4</v>
      </c>
      <c r="AJ139" s="257"/>
      <c r="AK139" s="257"/>
      <c r="AL139" s="257"/>
      <c r="AM139" s="257"/>
      <c r="AN139" s="257"/>
      <c r="AO139" s="257"/>
      <c r="AP139" s="257"/>
    </row>
    <row r="140" spans="2:44" s="1" customFormat="1" ht="9.75" customHeight="1" x14ac:dyDescent="0.15">
      <c r="B140" s="270">
        <v>2008</v>
      </c>
      <c r="C140" s="270"/>
      <c r="D140" s="270"/>
      <c r="E140" s="270"/>
      <c r="F140" s="270"/>
      <c r="G140" s="270"/>
      <c r="H140" s="270"/>
      <c r="I140" s="270"/>
      <c r="J140" s="270"/>
      <c r="K140" s="265">
        <v>762986.55</v>
      </c>
      <c r="L140" s="265"/>
      <c r="M140" s="265"/>
      <c r="N140" s="265"/>
      <c r="O140" s="265"/>
      <c r="P140" s="265"/>
      <c r="Q140" s="265"/>
      <c r="R140" s="265"/>
      <c r="S140" s="265"/>
      <c r="T140" s="257">
        <v>2.6038295920993601E-4</v>
      </c>
      <c r="U140" s="257"/>
      <c r="V140" s="257"/>
      <c r="W140" s="257"/>
      <c r="X140" s="257"/>
      <c r="Y140" s="257"/>
      <c r="Z140" s="257"/>
      <c r="AA140" s="257"/>
      <c r="AB140" s="257"/>
      <c r="AC140" s="257"/>
      <c r="AD140" s="257"/>
      <c r="AE140" s="256">
        <v>21</v>
      </c>
      <c r="AF140" s="256"/>
      <c r="AG140" s="256"/>
      <c r="AH140" s="256"/>
      <c r="AI140" s="257">
        <v>4.9979770093057602E-4</v>
      </c>
      <c r="AJ140" s="257"/>
      <c r="AK140" s="257"/>
      <c r="AL140" s="257"/>
      <c r="AM140" s="257"/>
      <c r="AN140" s="257"/>
      <c r="AO140" s="257"/>
      <c r="AP140" s="257"/>
    </row>
    <row r="141" spans="2:44" s="1" customFormat="1" ht="9.75" customHeight="1" x14ac:dyDescent="0.15">
      <c r="B141" s="270">
        <v>2009</v>
      </c>
      <c r="C141" s="270"/>
      <c r="D141" s="270"/>
      <c r="E141" s="270"/>
      <c r="F141" s="270"/>
      <c r="G141" s="270"/>
      <c r="H141" s="270"/>
      <c r="I141" s="270"/>
      <c r="J141" s="270"/>
      <c r="K141" s="265">
        <v>4235987.66</v>
      </c>
      <c r="L141" s="265"/>
      <c r="M141" s="265"/>
      <c r="N141" s="265"/>
      <c r="O141" s="265"/>
      <c r="P141" s="265"/>
      <c r="Q141" s="265"/>
      <c r="R141" s="265"/>
      <c r="S141" s="265"/>
      <c r="T141" s="257">
        <v>1.44560739909186E-3</v>
      </c>
      <c r="U141" s="257"/>
      <c r="V141" s="257"/>
      <c r="W141" s="257"/>
      <c r="X141" s="257"/>
      <c r="Y141" s="257"/>
      <c r="Z141" s="257"/>
      <c r="AA141" s="257"/>
      <c r="AB141" s="257"/>
      <c r="AC141" s="257"/>
      <c r="AD141" s="257"/>
      <c r="AE141" s="256">
        <v>124</v>
      </c>
      <c r="AF141" s="256"/>
      <c r="AG141" s="256"/>
      <c r="AH141" s="256"/>
      <c r="AI141" s="257">
        <v>2.95118642454245E-3</v>
      </c>
      <c r="AJ141" s="257"/>
      <c r="AK141" s="257"/>
      <c r="AL141" s="257"/>
      <c r="AM141" s="257"/>
      <c r="AN141" s="257"/>
      <c r="AO141" s="257"/>
      <c r="AP141" s="257"/>
    </row>
    <row r="142" spans="2:44" s="1" customFormat="1" ht="9.75" customHeight="1" x14ac:dyDescent="0.15">
      <c r="B142" s="270">
        <v>2010</v>
      </c>
      <c r="C142" s="270"/>
      <c r="D142" s="270"/>
      <c r="E142" s="270"/>
      <c r="F142" s="270"/>
      <c r="G142" s="270"/>
      <c r="H142" s="270"/>
      <c r="I142" s="270"/>
      <c r="J142" s="270"/>
      <c r="K142" s="265">
        <v>6420688.9699999997</v>
      </c>
      <c r="L142" s="265"/>
      <c r="M142" s="265"/>
      <c r="N142" s="265"/>
      <c r="O142" s="265"/>
      <c r="P142" s="265"/>
      <c r="Q142" s="265"/>
      <c r="R142" s="265"/>
      <c r="S142" s="265"/>
      <c r="T142" s="257">
        <v>2.1911762326284698E-3</v>
      </c>
      <c r="U142" s="257"/>
      <c r="V142" s="257"/>
      <c r="W142" s="257"/>
      <c r="X142" s="257"/>
      <c r="Y142" s="257"/>
      <c r="Z142" s="257"/>
      <c r="AA142" s="257"/>
      <c r="AB142" s="257"/>
      <c r="AC142" s="257"/>
      <c r="AD142" s="257"/>
      <c r="AE142" s="256">
        <v>228</v>
      </c>
      <c r="AF142" s="256"/>
      <c r="AG142" s="256"/>
      <c r="AH142" s="256"/>
      <c r="AI142" s="257">
        <v>5.4263750386748201E-3</v>
      </c>
      <c r="AJ142" s="257"/>
      <c r="AK142" s="257"/>
      <c r="AL142" s="257"/>
      <c r="AM142" s="257"/>
      <c r="AN142" s="257"/>
      <c r="AO142" s="257"/>
      <c r="AP142" s="257"/>
    </row>
    <row r="143" spans="2:44" s="1" customFormat="1" ht="9.75" customHeight="1" x14ac:dyDescent="0.15">
      <c r="B143" s="270">
        <v>2011</v>
      </c>
      <c r="C143" s="270"/>
      <c r="D143" s="270"/>
      <c r="E143" s="270"/>
      <c r="F143" s="270"/>
      <c r="G143" s="270"/>
      <c r="H143" s="270"/>
      <c r="I143" s="270"/>
      <c r="J143" s="270"/>
      <c r="K143" s="265">
        <v>2479355.85</v>
      </c>
      <c r="L143" s="265"/>
      <c r="M143" s="265"/>
      <c r="N143" s="265"/>
      <c r="O143" s="265"/>
      <c r="P143" s="265"/>
      <c r="Q143" s="265"/>
      <c r="R143" s="265"/>
      <c r="S143" s="265"/>
      <c r="T143" s="257">
        <v>8.46125024297566E-4</v>
      </c>
      <c r="U143" s="257"/>
      <c r="V143" s="257"/>
      <c r="W143" s="257"/>
      <c r="X143" s="257"/>
      <c r="Y143" s="257"/>
      <c r="Z143" s="257"/>
      <c r="AA143" s="257"/>
      <c r="AB143" s="257"/>
      <c r="AC143" s="257"/>
      <c r="AD143" s="257"/>
      <c r="AE143" s="256">
        <v>119</v>
      </c>
      <c r="AF143" s="256"/>
      <c r="AG143" s="256"/>
      <c r="AH143" s="256"/>
      <c r="AI143" s="257">
        <v>2.83218697193993E-3</v>
      </c>
      <c r="AJ143" s="257"/>
      <c r="AK143" s="257"/>
      <c r="AL143" s="257"/>
      <c r="AM143" s="257"/>
      <c r="AN143" s="257"/>
      <c r="AO143" s="257"/>
      <c r="AP143" s="257"/>
    </row>
    <row r="144" spans="2:44" s="1" customFormat="1" ht="9.75" customHeight="1" x14ac:dyDescent="0.15">
      <c r="B144" s="270">
        <v>2012</v>
      </c>
      <c r="C144" s="270"/>
      <c r="D144" s="270"/>
      <c r="E144" s="270"/>
      <c r="F144" s="270"/>
      <c r="G144" s="270"/>
      <c r="H144" s="270"/>
      <c r="I144" s="270"/>
      <c r="J144" s="270"/>
      <c r="K144" s="265">
        <v>1340658.3600000001</v>
      </c>
      <c r="L144" s="265"/>
      <c r="M144" s="265"/>
      <c r="N144" s="265"/>
      <c r="O144" s="265"/>
      <c r="P144" s="265"/>
      <c r="Q144" s="265"/>
      <c r="R144" s="265"/>
      <c r="S144" s="265"/>
      <c r="T144" s="257">
        <v>4.5752391187805298E-4</v>
      </c>
      <c r="U144" s="257"/>
      <c r="V144" s="257"/>
      <c r="W144" s="257"/>
      <c r="X144" s="257"/>
      <c r="Y144" s="257"/>
      <c r="Z144" s="257"/>
      <c r="AA144" s="257"/>
      <c r="AB144" s="257"/>
      <c r="AC144" s="257"/>
      <c r="AD144" s="257"/>
      <c r="AE144" s="256">
        <v>51</v>
      </c>
      <c r="AF144" s="256"/>
      <c r="AG144" s="256"/>
      <c r="AH144" s="256"/>
      <c r="AI144" s="257">
        <v>1.2137944165456799E-3</v>
      </c>
      <c r="AJ144" s="257"/>
      <c r="AK144" s="257"/>
      <c r="AL144" s="257"/>
      <c r="AM144" s="257"/>
      <c r="AN144" s="257"/>
      <c r="AO144" s="257"/>
      <c r="AP144" s="257"/>
    </row>
    <row r="145" spans="2:44" s="1" customFormat="1" ht="9.75" customHeight="1" x14ac:dyDescent="0.15">
      <c r="B145" s="270">
        <v>2013</v>
      </c>
      <c r="C145" s="270"/>
      <c r="D145" s="270"/>
      <c r="E145" s="270"/>
      <c r="F145" s="270"/>
      <c r="G145" s="270"/>
      <c r="H145" s="270"/>
      <c r="I145" s="270"/>
      <c r="J145" s="270"/>
      <c r="K145" s="265">
        <v>2724481.9</v>
      </c>
      <c r="L145" s="265"/>
      <c r="M145" s="265"/>
      <c r="N145" s="265"/>
      <c r="O145" s="265"/>
      <c r="P145" s="265"/>
      <c r="Q145" s="265"/>
      <c r="R145" s="265"/>
      <c r="S145" s="265"/>
      <c r="T145" s="257">
        <v>9.2977872209662005E-4</v>
      </c>
      <c r="U145" s="257"/>
      <c r="V145" s="257"/>
      <c r="W145" s="257"/>
      <c r="X145" s="257"/>
      <c r="Y145" s="257"/>
      <c r="Z145" s="257"/>
      <c r="AA145" s="257"/>
      <c r="AB145" s="257"/>
      <c r="AC145" s="257"/>
      <c r="AD145" s="257"/>
      <c r="AE145" s="256">
        <v>87</v>
      </c>
      <c r="AF145" s="256"/>
      <c r="AG145" s="256"/>
      <c r="AH145" s="256"/>
      <c r="AI145" s="257">
        <v>2.0705904752838099E-3</v>
      </c>
      <c r="AJ145" s="257"/>
      <c r="AK145" s="257"/>
      <c r="AL145" s="257"/>
      <c r="AM145" s="257"/>
      <c r="AN145" s="257"/>
      <c r="AO145" s="257"/>
      <c r="AP145" s="257"/>
    </row>
    <row r="146" spans="2:44" s="1" customFormat="1" ht="9.75" customHeight="1" x14ac:dyDescent="0.15">
      <c r="B146" s="270">
        <v>2014</v>
      </c>
      <c r="C146" s="270"/>
      <c r="D146" s="270"/>
      <c r="E146" s="270"/>
      <c r="F146" s="270"/>
      <c r="G146" s="270"/>
      <c r="H146" s="270"/>
      <c r="I146" s="270"/>
      <c r="J146" s="270"/>
      <c r="K146" s="265">
        <v>20416877.899999999</v>
      </c>
      <c r="L146" s="265"/>
      <c r="M146" s="265"/>
      <c r="N146" s="265"/>
      <c r="O146" s="265"/>
      <c r="P146" s="265"/>
      <c r="Q146" s="265"/>
      <c r="R146" s="265"/>
      <c r="S146" s="265"/>
      <c r="T146" s="257">
        <v>6.9676288336012696E-3</v>
      </c>
      <c r="U146" s="257"/>
      <c r="V146" s="257"/>
      <c r="W146" s="257"/>
      <c r="X146" s="257"/>
      <c r="Y146" s="257"/>
      <c r="Z146" s="257"/>
      <c r="AA146" s="257"/>
      <c r="AB146" s="257"/>
      <c r="AC146" s="257"/>
      <c r="AD146" s="257"/>
      <c r="AE146" s="256">
        <v>690</v>
      </c>
      <c r="AF146" s="256"/>
      <c r="AG146" s="256"/>
      <c r="AH146" s="256"/>
      <c r="AI146" s="257">
        <v>1.6421924459147499E-2</v>
      </c>
      <c r="AJ146" s="257"/>
      <c r="AK146" s="257"/>
      <c r="AL146" s="257"/>
      <c r="AM146" s="257"/>
      <c r="AN146" s="257"/>
      <c r="AO146" s="257"/>
      <c r="AP146" s="257"/>
    </row>
    <row r="147" spans="2:44" s="1" customFormat="1" ht="9.75" customHeight="1" x14ac:dyDescent="0.15">
      <c r="B147" s="270">
        <v>2015</v>
      </c>
      <c r="C147" s="270"/>
      <c r="D147" s="270"/>
      <c r="E147" s="270"/>
      <c r="F147" s="270"/>
      <c r="G147" s="270"/>
      <c r="H147" s="270"/>
      <c r="I147" s="270"/>
      <c r="J147" s="270"/>
      <c r="K147" s="265">
        <v>223249850.5</v>
      </c>
      <c r="L147" s="265"/>
      <c r="M147" s="265"/>
      <c r="N147" s="265"/>
      <c r="O147" s="265"/>
      <c r="P147" s="265"/>
      <c r="Q147" s="265"/>
      <c r="R147" s="265"/>
      <c r="S147" s="265"/>
      <c r="T147" s="257">
        <v>7.6188049076836004E-2</v>
      </c>
      <c r="U147" s="257"/>
      <c r="V147" s="257"/>
      <c r="W147" s="257"/>
      <c r="X147" s="257"/>
      <c r="Y147" s="257"/>
      <c r="Z147" s="257"/>
      <c r="AA147" s="257"/>
      <c r="AB147" s="257"/>
      <c r="AC147" s="257"/>
      <c r="AD147" s="257"/>
      <c r="AE147" s="256">
        <v>5944</v>
      </c>
      <c r="AF147" s="256"/>
      <c r="AG147" s="256"/>
      <c r="AH147" s="256"/>
      <c r="AI147" s="257">
        <v>0.141466549253873</v>
      </c>
      <c r="AJ147" s="257"/>
      <c r="AK147" s="257"/>
      <c r="AL147" s="257"/>
      <c r="AM147" s="257"/>
      <c r="AN147" s="257"/>
      <c r="AO147" s="257"/>
      <c r="AP147" s="257"/>
    </row>
    <row r="148" spans="2:44" s="1" customFormat="1" ht="9.75" customHeight="1" x14ac:dyDescent="0.15">
      <c r="B148" s="270">
        <v>2016</v>
      </c>
      <c r="C148" s="270"/>
      <c r="D148" s="270"/>
      <c r="E148" s="270"/>
      <c r="F148" s="270"/>
      <c r="G148" s="270"/>
      <c r="H148" s="270"/>
      <c r="I148" s="270"/>
      <c r="J148" s="270"/>
      <c r="K148" s="265">
        <v>357877773.27999997</v>
      </c>
      <c r="L148" s="265"/>
      <c r="M148" s="265"/>
      <c r="N148" s="265"/>
      <c r="O148" s="265"/>
      <c r="P148" s="265"/>
      <c r="Q148" s="265"/>
      <c r="R148" s="265"/>
      <c r="S148" s="265"/>
      <c r="T148" s="257">
        <v>0.122132262543958</v>
      </c>
      <c r="U148" s="257"/>
      <c r="V148" s="257"/>
      <c r="W148" s="257"/>
      <c r="X148" s="257"/>
      <c r="Y148" s="257"/>
      <c r="Z148" s="257"/>
      <c r="AA148" s="257"/>
      <c r="AB148" s="257"/>
      <c r="AC148" s="257"/>
      <c r="AD148" s="257"/>
      <c r="AE148" s="256">
        <v>8407</v>
      </c>
      <c r="AF148" s="256"/>
      <c r="AG148" s="256"/>
      <c r="AH148" s="256"/>
      <c r="AI148" s="257">
        <v>0.20008567960587401</v>
      </c>
      <c r="AJ148" s="257"/>
      <c r="AK148" s="257"/>
      <c r="AL148" s="257"/>
      <c r="AM148" s="257"/>
      <c r="AN148" s="257"/>
      <c r="AO148" s="257"/>
      <c r="AP148" s="257"/>
    </row>
    <row r="149" spans="2:44" s="1" customFormat="1" ht="9.75" customHeight="1" x14ac:dyDescent="0.15">
      <c r="B149" s="270">
        <v>2017</v>
      </c>
      <c r="C149" s="270"/>
      <c r="D149" s="270"/>
      <c r="E149" s="270"/>
      <c r="F149" s="270"/>
      <c r="G149" s="270"/>
      <c r="H149" s="270"/>
      <c r="I149" s="270"/>
      <c r="J149" s="270"/>
      <c r="K149" s="265">
        <v>222822617.63999999</v>
      </c>
      <c r="L149" s="265"/>
      <c r="M149" s="265"/>
      <c r="N149" s="265"/>
      <c r="O149" s="265"/>
      <c r="P149" s="265"/>
      <c r="Q149" s="265"/>
      <c r="R149" s="265"/>
      <c r="S149" s="265"/>
      <c r="T149" s="257">
        <v>7.6042248136624802E-2</v>
      </c>
      <c r="U149" s="257"/>
      <c r="V149" s="257"/>
      <c r="W149" s="257"/>
      <c r="X149" s="257"/>
      <c r="Y149" s="257"/>
      <c r="Z149" s="257"/>
      <c r="AA149" s="257"/>
      <c r="AB149" s="257"/>
      <c r="AC149" s="257"/>
      <c r="AD149" s="257"/>
      <c r="AE149" s="256">
        <v>4069</v>
      </c>
      <c r="AF149" s="256"/>
      <c r="AG149" s="256"/>
      <c r="AH149" s="256"/>
      <c r="AI149" s="257">
        <v>9.6841754527929202E-2</v>
      </c>
      <c r="AJ149" s="257"/>
      <c r="AK149" s="257"/>
      <c r="AL149" s="257"/>
      <c r="AM149" s="257"/>
      <c r="AN149" s="257"/>
      <c r="AO149" s="257"/>
      <c r="AP149" s="257"/>
    </row>
    <row r="150" spans="2:44" s="1" customFormat="1" ht="9.75" customHeight="1" x14ac:dyDescent="0.15">
      <c r="B150" s="270">
        <v>2018</v>
      </c>
      <c r="C150" s="270"/>
      <c r="D150" s="270"/>
      <c r="E150" s="270"/>
      <c r="F150" s="270"/>
      <c r="G150" s="270"/>
      <c r="H150" s="270"/>
      <c r="I150" s="270"/>
      <c r="J150" s="270"/>
      <c r="K150" s="265">
        <v>193056449.40000001</v>
      </c>
      <c r="L150" s="265"/>
      <c r="M150" s="265"/>
      <c r="N150" s="265"/>
      <c r="O150" s="265"/>
      <c r="P150" s="265"/>
      <c r="Q150" s="265"/>
      <c r="R150" s="265"/>
      <c r="S150" s="265"/>
      <c r="T150" s="257">
        <v>6.5884004887550404E-2</v>
      </c>
      <c r="U150" s="257"/>
      <c r="V150" s="257"/>
      <c r="W150" s="257"/>
      <c r="X150" s="257"/>
      <c r="Y150" s="257"/>
      <c r="Z150" s="257"/>
      <c r="AA150" s="257"/>
      <c r="AB150" s="257"/>
      <c r="AC150" s="257"/>
      <c r="AD150" s="257"/>
      <c r="AE150" s="256">
        <v>2883</v>
      </c>
      <c r="AF150" s="256"/>
      <c r="AG150" s="256"/>
      <c r="AH150" s="256"/>
      <c r="AI150" s="257">
        <v>6.8615084370611895E-2</v>
      </c>
      <c r="AJ150" s="257"/>
      <c r="AK150" s="257"/>
      <c r="AL150" s="257"/>
      <c r="AM150" s="257"/>
      <c r="AN150" s="257"/>
      <c r="AO150" s="257"/>
      <c r="AP150" s="257"/>
    </row>
    <row r="151" spans="2:44" s="1" customFormat="1" ht="9.75" customHeight="1" x14ac:dyDescent="0.15">
      <c r="B151" s="270">
        <v>2019</v>
      </c>
      <c r="C151" s="270"/>
      <c r="D151" s="270"/>
      <c r="E151" s="270"/>
      <c r="F151" s="270"/>
      <c r="G151" s="270"/>
      <c r="H151" s="270"/>
      <c r="I151" s="270"/>
      <c r="J151" s="270"/>
      <c r="K151" s="265">
        <v>310360318.81</v>
      </c>
      <c r="L151" s="265"/>
      <c r="M151" s="265"/>
      <c r="N151" s="265"/>
      <c r="O151" s="265"/>
      <c r="P151" s="265"/>
      <c r="Q151" s="265"/>
      <c r="R151" s="265"/>
      <c r="S151" s="265"/>
      <c r="T151" s="257">
        <v>0.10591607182733</v>
      </c>
      <c r="U151" s="257"/>
      <c r="V151" s="257"/>
      <c r="W151" s="257"/>
      <c r="X151" s="257"/>
      <c r="Y151" s="257"/>
      <c r="Z151" s="257"/>
      <c r="AA151" s="257"/>
      <c r="AB151" s="257"/>
      <c r="AC151" s="257"/>
      <c r="AD151" s="257"/>
      <c r="AE151" s="256">
        <v>4414</v>
      </c>
      <c r="AF151" s="256"/>
      <c r="AG151" s="256"/>
      <c r="AH151" s="256"/>
      <c r="AI151" s="257">
        <v>0.105052716757503</v>
      </c>
      <c r="AJ151" s="257"/>
      <c r="AK151" s="257"/>
      <c r="AL151" s="257"/>
      <c r="AM151" s="257"/>
      <c r="AN151" s="257"/>
      <c r="AO151" s="257"/>
      <c r="AP151" s="257"/>
    </row>
    <row r="152" spans="2:44" s="1" customFormat="1" ht="9.75" customHeight="1" x14ac:dyDescent="0.15">
      <c r="B152" s="270">
        <v>2020</v>
      </c>
      <c r="C152" s="270"/>
      <c r="D152" s="270"/>
      <c r="E152" s="270"/>
      <c r="F152" s="270"/>
      <c r="G152" s="270"/>
      <c r="H152" s="270"/>
      <c r="I152" s="270"/>
      <c r="J152" s="270"/>
      <c r="K152" s="265">
        <v>251035954.94</v>
      </c>
      <c r="L152" s="265"/>
      <c r="M152" s="265"/>
      <c r="N152" s="265"/>
      <c r="O152" s="265"/>
      <c r="P152" s="265"/>
      <c r="Q152" s="265"/>
      <c r="R152" s="265"/>
      <c r="S152" s="265"/>
      <c r="T152" s="257">
        <v>8.5670559743640906E-2</v>
      </c>
      <c r="U152" s="257"/>
      <c r="V152" s="257"/>
      <c r="W152" s="257"/>
      <c r="X152" s="257"/>
      <c r="Y152" s="257"/>
      <c r="Z152" s="257"/>
      <c r="AA152" s="257"/>
      <c r="AB152" s="257"/>
      <c r="AC152" s="257"/>
      <c r="AD152" s="257"/>
      <c r="AE152" s="256">
        <v>2913</v>
      </c>
      <c r="AF152" s="256"/>
      <c r="AG152" s="256"/>
      <c r="AH152" s="256"/>
      <c r="AI152" s="257">
        <v>6.9329081086226998E-2</v>
      </c>
      <c r="AJ152" s="257"/>
      <c r="AK152" s="257"/>
      <c r="AL152" s="257"/>
      <c r="AM152" s="257"/>
      <c r="AN152" s="257"/>
      <c r="AO152" s="257"/>
      <c r="AP152" s="257"/>
    </row>
    <row r="153" spans="2:44" s="1" customFormat="1" ht="9.75" customHeight="1" x14ac:dyDescent="0.15">
      <c r="B153" s="270">
        <v>2021</v>
      </c>
      <c r="C153" s="270"/>
      <c r="D153" s="270"/>
      <c r="E153" s="270"/>
      <c r="F153" s="270"/>
      <c r="G153" s="270"/>
      <c r="H153" s="270"/>
      <c r="I153" s="270"/>
      <c r="J153" s="270"/>
      <c r="K153" s="265">
        <v>550215360.79999995</v>
      </c>
      <c r="L153" s="265"/>
      <c r="M153" s="265"/>
      <c r="N153" s="265"/>
      <c r="O153" s="265"/>
      <c r="P153" s="265"/>
      <c r="Q153" s="265"/>
      <c r="R153" s="265"/>
      <c r="S153" s="265"/>
      <c r="T153" s="257">
        <v>0.18777094281395501</v>
      </c>
      <c r="U153" s="257"/>
      <c r="V153" s="257"/>
      <c r="W153" s="257"/>
      <c r="X153" s="257"/>
      <c r="Y153" s="257"/>
      <c r="Z153" s="257"/>
      <c r="AA153" s="257"/>
      <c r="AB153" s="257"/>
      <c r="AC153" s="257"/>
      <c r="AD153" s="257"/>
      <c r="AE153" s="256">
        <v>5547</v>
      </c>
      <c r="AF153" s="256"/>
      <c r="AG153" s="256"/>
      <c r="AH153" s="256"/>
      <c r="AI153" s="257">
        <v>0.132017992717234</v>
      </c>
      <c r="AJ153" s="257"/>
      <c r="AK153" s="257"/>
      <c r="AL153" s="257"/>
      <c r="AM153" s="257"/>
      <c r="AN153" s="257"/>
      <c r="AO153" s="257"/>
      <c r="AP153" s="257"/>
    </row>
    <row r="154" spans="2:44" s="1" customFormat="1" ht="9.75" customHeight="1" x14ac:dyDescent="0.15">
      <c r="B154" s="270">
        <v>2022</v>
      </c>
      <c r="C154" s="270"/>
      <c r="D154" s="270"/>
      <c r="E154" s="270"/>
      <c r="F154" s="270"/>
      <c r="G154" s="270"/>
      <c r="H154" s="270"/>
      <c r="I154" s="270"/>
      <c r="J154" s="270"/>
      <c r="K154" s="265">
        <v>435167340.31999999</v>
      </c>
      <c r="L154" s="265"/>
      <c r="M154" s="265"/>
      <c r="N154" s="265"/>
      <c r="O154" s="265"/>
      <c r="P154" s="265"/>
      <c r="Q154" s="265"/>
      <c r="R154" s="265"/>
      <c r="S154" s="265"/>
      <c r="T154" s="257">
        <v>0.14850872511978</v>
      </c>
      <c r="U154" s="257"/>
      <c r="V154" s="257"/>
      <c r="W154" s="257"/>
      <c r="X154" s="257"/>
      <c r="Y154" s="257"/>
      <c r="Z154" s="257"/>
      <c r="AA154" s="257"/>
      <c r="AB154" s="257"/>
      <c r="AC154" s="257"/>
      <c r="AD154" s="257"/>
      <c r="AE154" s="256">
        <v>3824</v>
      </c>
      <c r="AF154" s="256"/>
      <c r="AG154" s="256"/>
      <c r="AH154" s="256"/>
      <c r="AI154" s="257">
        <v>9.1010781350405801E-2</v>
      </c>
      <c r="AJ154" s="257"/>
      <c r="AK154" s="257"/>
      <c r="AL154" s="257"/>
      <c r="AM154" s="257"/>
      <c r="AN154" s="257"/>
      <c r="AO154" s="257"/>
      <c r="AP154" s="257"/>
    </row>
    <row r="155" spans="2:44" s="1" customFormat="1" ht="9.75" customHeight="1" x14ac:dyDescent="0.15">
      <c r="B155" s="270">
        <v>2023</v>
      </c>
      <c r="C155" s="270"/>
      <c r="D155" s="270"/>
      <c r="E155" s="270"/>
      <c r="F155" s="270"/>
      <c r="G155" s="270"/>
      <c r="H155" s="270"/>
      <c r="I155" s="270"/>
      <c r="J155" s="270"/>
      <c r="K155" s="265">
        <v>238273928.46000001</v>
      </c>
      <c r="L155" s="265"/>
      <c r="M155" s="265"/>
      <c r="N155" s="265"/>
      <c r="O155" s="265"/>
      <c r="P155" s="265"/>
      <c r="Q155" s="265"/>
      <c r="R155" s="265"/>
      <c r="S155" s="265"/>
      <c r="T155" s="257">
        <v>8.1315287399222794E-2</v>
      </c>
      <c r="U155" s="257"/>
      <c r="V155" s="257"/>
      <c r="W155" s="257"/>
      <c r="X155" s="257"/>
      <c r="Y155" s="257"/>
      <c r="Z155" s="257"/>
      <c r="AA155" s="257"/>
      <c r="AB155" s="257"/>
      <c r="AC155" s="257"/>
      <c r="AD155" s="257"/>
      <c r="AE155" s="256">
        <v>1821</v>
      </c>
      <c r="AF155" s="256"/>
      <c r="AG155" s="256"/>
      <c r="AH155" s="256"/>
      <c r="AI155" s="257">
        <v>4.3339600637837102E-2</v>
      </c>
      <c r="AJ155" s="257"/>
      <c r="AK155" s="257"/>
      <c r="AL155" s="257"/>
      <c r="AM155" s="257"/>
      <c r="AN155" s="257"/>
      <c r="AO155" s="257"/>
      <c r="AP155" s="257"/>
    </row>
    <row r="156" spans="2:44" s="1" customFormat="1" ht="9.75" customHeight="1" x14ac:dyDescent="0.15">
      <c r="B156" s="270">
        <v>2024</v>
      </c>
      <c r="C156" s="270"/>
      <c r="D156" s="270"/>
      <c r="E156" s="270"/>
      <c r="F156" s="270"/>
      <c r="G156" s="270"/>
      <c r="H156" s="270"/>
      <c r="I156" s="270"/>
      <c r="J156" s="270"/>
      <c r="K156" s="265">
        <v>107472118.09999999</v>
      </c>
      <c r="L156" s="265"/>
      <c r="M156" s="265"/>
      <c r="N156" s="265"/>
      <c r="O156" s="265"/>
      <c r="P156" s="265"/>
      <c r="Q156" s="265"/>
      <c r="R156" s="265"/>
      <c r="S156" s="265"/>
      <c r="T156" s="257">
        <v>3.6676803992727998E-2</v>
      </c>
      <c r="U156" s="257"/>
      <c r="V156" s="257"/>
      <c r="W156" s="257"/>
      <c r="X156" s="257"/>
      <c r="Y156" s="257"/>
      <c r="Z156" s="257"/>
      <c r="AA156" s="257"/>
      <c r="AB156" s="257"/>
      <c r="AC156" s="257"/>
      <c r="AD156" s="257"/>
      <c r="AE156" s="256">
        <v>778</v>
      </c>
      <c r="AF156" s="256"/>
      <c r="AG156" s="256"/>
      <c r="AH156" s="256"/>
      <c r="AI156" s="257">
        <v>1.85163148249518E-2</v>
      </c>
      <c r="AJ156" s="257"/>
      <c r="AK156" s="257"/>
      <c r="AL156" s="257"/>
      <c r="AM156" s="257"/>
      <c r="AN156" s="257"/>
      <c r="AO156" s="257"/>
      <c r="AP156" s="257"/>
    </row>
    <row r="157" spans="2:44" s="1" customFormat="1" ht="9.75" customHeight="1" x14ac:dyDescent="0.15">
      <c r="B157" s="269"/>
      <c r="C157" s="269"/>
      <c r="D157" s="269"/>
      <c r="E157" s="269"/>
      <c r="F157" s="269"/>
      <c r="G157" s="269"/>
      <c r="H157" s="269"/>
      <c r="I157" s="269"/>
      <c r="J157" s="269"/>
      <c r="K157" s="266">
        <v>2930247633.3899999</v>
      </c>
      <c r="L157" s="266"/>
      <c r="M157" s="266"/>
      <c r="N157" s="266"/>
      <c r="O157" s="266"/>
      <c r="P157" s="266"/>
      <c r="Q157" s="266"/>
      <c r="R157" s="266"/>
      <c r="S157" s="266"/>
      <c r="T157" s="264">
        <v>1</v>
      </c>
      <c r="U157" s="264"/>
      <c r="V157" s="264"/>
      <c r="W157" s="264"/>
      <c r="X157" s="264"/>
      <c r="Y157" s="264"/>
      <c r="Z157" s="264"/>
      <c r="AA157" s="264"/>
      <c r="AB157" s="264"/>
      <c r="AC157" s="264"/>
      <c r="AD157" s="264"/>
      <c r="AE157" s="263">
        <v>42017</v>
      </c>
      <c r="AF157" s="263"/>
      <c r="AG157" s="263"/>
      <c r="AH157" s="263"/>
      <c r="AI157" s="264">
        <v>1</v>
      </c>
      <c r="AJ157" s="264"/>
      <c r="AK157" s="264"/>
      <c r="AL157" s="264"/>
      <c r="AM157" s="264"/>
      <c r="AN157" s="264"/>
      <c r="AO157" s="264"/>
      <c r="AP157" s="264"/>
    </row>
    <row r="158" spans="2:44" s="1" customFormat="1" ht="7.2" customHeight="1" x14ac:dyDescent="0.15"/>
    <row r="159" spans="2:44" s="1" customFormat="1" ht="15.3" customHeight="1" x14ac:dyDescent="0.15">
      <c r="B159" s="250" t="s">
        <v>1233</v>
      </c>
      <c r="C159" s="250"/>
      <c r="D159" s="250"/>
      <c r="E159" s="250"/>
      <c r="F159" s="250"/>
      <c r="G159" s="250"/>
      <c r="H159" s="250"/>
      <c r="I159" s="250"/>
      <c r="J159" s="250"/>
      <c r="K159" s="250"/>
      <c r="L159" s="250"/>
      <c r="M159" s="250"/>
      <c r="N159" s="250"/>
      <c r="O159" s="250"/>
      <c r="P159" s="250"/>
      <c r="Q159" s="250"/>
      <c r="R159" s="250"/>
      <c r="S159" s="250"/>
      <c r="T159" s="250"/>
      <c r="U159" s="250"/>
      <c r="V159" s="250"/>
      <c r="W159" s="250"/>
      <c r="X159" s="250"/>
      <c r="Y159" s="250"/>
      <c r="Z159" s="250"/>
      <c r="AA159" s="250"/>
      <c r="AB159" s="250"/>
      <c r="AC159" s="250"/>
      <c r="AD159" s="250"/>
      <c r="AE159" s="250"/>
      <c r="AF159" s="250"/>
      <c r="AG159" s="250"/>
      <c r="AH159" s="250"/>
      <c r="AI159" s="250"/>
      <c r="AJ159" s="250"/>
      <c r="AK159" s="250"/>
      <c r="AL159" s="250"/>
      <c r="AM159" s="250"/>
      <c r="AN159" s="250"/>
      <c r="AO159" s="250"/>
      <c r="AP159" s="250"/>
      <c r="AQ159" s="250"/>
      <c r="AR159" s="250"/>
    </row>
    <row r="160" spans="2:44" s="1" customFormat="1" ht="6.3" customHeight="1" x14ac:dyDescent="0.15"/>
    <row r="161" spans="2:44" s="1" customFormat="1" ht="8.85" customHeight="1" x14ac:dyDescent="0.15">
      <c r="B161" s="248" t="s">
        <v>1151</v>
      </c>
      <c r="C161" s="248"/>
      <c r="D161" s="248"/>
      <c r="E161" s="248"/>
      <c r="F161" s="248"/>
      <c r="G161" s="248"/>
      <c r="H161" s="248"/>
      <c r="I161" s="248"/>
      <c r="J161" s="248" t="s">
        <v>1113</v>
      </c>
      <c r="K161" s="248"/>
      <c r="L161" s="248"/>
      <c r="M161" s="248"/>
      <c r="N161" s="248"/>
      <c r="O161" s="248"/>
      <c r="P161" s="248"/>
      <c r="Q161" s="248"/>
      <c r="R161" s="248"/>
      <c r="S161" s="248"/>
      <c r="T161" s="248"/>
      <c r="U161" s="248" t="s">
        <v>1114</v>
      </c>
      <c r="V161" s="248"/>
      <c r="W161" s="248"/>
      <c r="X161" s="248"/>
      <c r="Y161" s="248"/>
      <c r="Z161" s="248"/>
      <c r="AA161" s="248"/>
      <c r="AB161" s="248"/>
      <c r="AC161" s="248"/>
      <c r="AD161" s="248"/>
      <c r="AE161" s="248" t="s">
        <v>1152</v>
      </c>
      <c r="AF161" s="248"/>
      <c r="AG161" s="248"/>
      <c r="AH161" s="248"/>
      <c r="AI161" s="248"/>
      <c r="AJ161" s="248" t="s">
        <v>1114</v>
      </c>
      <c r="AK161" s="248"/>
      <c r="AL161" s="248"/>
      <c r="AM161" s="248"/>
      <c r="AN161" s="248"/>
      <c r="AO161" s="248"/>
      <c r="AP161" s="248"/>
    </row>
    <row r="162" spans="2:44" s="1" customFormat="1" ht="8.5500000000000007" customHeight="1" x14ac:dyDescent="0.15">
      <c r="B162" s="252" t="s">
        <v>1153</v>
      </c>
      <c r="C162" s="252"/>
      <c r="D162" s="252"/>
      <c r="E162" s="252"/>
      <c r="F162" s="252"/>
      <c r="G162" s="252"/>
      <c r="H162" s="252"/>
      <c r="I162" s="252"/>
      <c r="J162" s="265">
        <v>450070343.029998</v>
      </c>
      <c r="K162" s="265"/>
      <c r="L162" s="265"/>
      <c r="M162" s="265"/>
      <c r="N162" s="265"/>
      <c r="O162" s="265"/>
      <c r="P162" s="265"/>
      <c r="Q162" s="265"/>
      <c r="R162" s="265"/>
      <c r="S162" s="265"/>
      <c r="T162" s="265"/>
      <c r="U162" s="257">
        <v>0.15359464432339201</v>
      </c>
      <c r="V162" s="257"/>
      <c r="W162" s="257"/>
      <c r="X162" s="257"/>
      <c r="Y162" s="257"/>
      <c r="Z162" s="257"/>
      <c r="AA162" s="257"/>
      <c r="AB162" s="257"/>
      <c r="AC162" s="257"/>
      <c r="AD162" s="257"/>
      <c r="AE162" s="256">
        <v>11413</v>
      </c>
      <c r="AF162" s="256"/>
      <c r="AG162" s="256"/>
      <c r="AH162" s="256"/>
      <c r="AI162" s="256"/>
      <c r="AJ162" s="257">
        <v>0.509417961078379</v>
      </c>
      <c r="AK162" s="257"/>
      <c r="AL162" s="257"/>
      <c r="AM162" s="257"/>
      <c r="AN162" s="257"/>
      <c r="AO162" s="257"/>
      <c r="AP162" s="257"/>
    </row>
    <row r="163" spans="2:44" s="1" customFormat="1" ht="8.5500000000000007" customHeight="1" x14ac:dyDescent="0.15">
      <c r="B163" s="252" t="s">
        <v>1154</v>
      </c>
      <c r="C163" s="252"/>
      <c r="D163" s="252"/>
      <c r="E163" s="252"/>
      <c r="F163" s="252"/>
      <c r="G163" s="252"/>
      <c r="H163" s="252"/>
      <c r="I163" s="252"/>
      <c r="J163" s="265">
        <v>889908634.46000195</v>
      </c>
      <c r="K163" s="265"/>
      <c r="L163" s="265"/>
      <c r="M163" s="265"/>
      <c r="N163" s="265"/>
      <c r="O163" s="265"/>
      <c r="P163" s="265"/>
      <c r="Q163" s="265"/>
      <c r="R163" s="265"/>
      <c r="S163" s="265"/>
      <c r="T163" s="265"/>
      <c r="U163" s="257">
        <v>0.30369741598612499</v>
      </c>
      <c r="V163" s="257"/>
      <c r="W163" s="257"/>
      <c r="X163" s="257"/>
      <c r="Y163" s="257"/>
      <c r="Z163" s="257"/>
      <c r="AA163" s="257"/>
      <c r="AB163" s="257"/>
      <c r="AC163" s="257"/>
      <c r="AD163" s="257"/>
      <c r="AE163" s="256">
        <v>6082</v>
      </c>
      <c r="AF163" s="256"/>
      <c r="AG163" s="256"/>
      <c r="AH163" s="256"/>
      <c r="AI163" s="256"/>
      <c r="AJ163" s="257">
        <v>0.27146938046777402</v>
      </c>
      <c r="AK163" s="257"/>
      <c r="AL163" s="257"/>
      <c r="AM163" s="257"/>
      <c r="AN163" s="257"/>
      <c r="AO163" s="257"/>
      <c r="AP163" s="257"/>
    </row>
    <row r="164" spans="2:44" s="1" customFormat="1" ht="8.5500000000000007" customHeight="1" x14ac:dyDescent="0.15">
      <c r="B164" s="252" t="s">
        <v>1155</v>
      </c>
      <c r="C164" s="252"/>
      <c r="D164" s="252"/>
      <c r="E164" s="252"/>
      <c r="F164" s="252"/>
      <c r="G164" s="252"/>
      <c r="H164" s="252"/>
      <c r="I164" s="252"/>
      <c r="J164" s="265">
        <v>731321362.08000004</v>
      </c>
      <c r="K164" s="265"/>
      <c r="L164" s="265"/>
      <c r="M164" s="265"/>
      <c r="N164" s="265"/>
      <c r="O164" s="265"/>
      <c r="P164" s="265"/>
      <c r="Q164" s="265"/>
      <c r="R164" s="265"/>
      <c r="S164" s="265"/>
      <c r="T164" s="265"/>
      <c r="U164" s="257">
        <v>0.24957664115026901</v>
      </c>
      <c r="V164" s="257"/>
      <c r="W164" s="257"/>
      <c r="X164" s="257"/>
      <c r="Y164" s="257"/>
      <c r="Z164" s="257"/>
      <c r="AA164" s="257"/>
      <c r="AB164" s="257"/>
      <c r="AC164" s="257"/>
      <c r="AD164" s="257"/>
      <c r="AE164" s="256">
        <v>2998</v>
      </c>
      <c r="AF164" s="256"/>
      <c r="AG164" s="256"/>
      <c r="AH164" s="256"/>
      <c r="AI164" s="256"/>
      <c r="AJ164" s="257">
        <v>0.133815390108909</v>
      </c>
      <c r="AK164" s="257"/>
      <c r="AL164" s="257"/>
      <c r="AM164" s="257"/>
      <c r="AN164" s="257"/>
      <c r="AO164" s="257"/>
      <c r="AP164" s="257"/>
    </row>
    <row r="165" spans="2:44" s="1" customFormat="1" ht="8.5500000000000007" customHeight="1" x14ac:dyDescent="0.15">
      <c r="B165" s="252" t="s">
        <v>1156</v>
      </c>
      <c r="C165" s="252"/>
      <c r="D165" s="252"/>
      <c r="E165" s="252"/>
      <c r="F165" s="252"/>
      <c r="G165" s="252"/>
      <c r="H165" s="252"/>
      <c r="I165" s="252"/>
      <c r="J165" s="265">
        <v>394349441.49000001</v>
      </c>
      <c r="K165" s="265"/>
      <c r="L165" s="265"/>
      <c r="M165" s="265"/>
      <c r="N165" s="265"/>
      <c r="O165" s="265"/>
      <c r="P165" s="265"/>
      <c r="Q165" s="265"/>
      <c r="R165" s="265"/>
      <c r="S165" s="265"/>
      <c r="T165" s="265"/>
      <c r="U165" s="257">
        <v>0.13457887893037099</v>
      </c>
      <c r="V165" s="257"/>
      <c r="W165" s="257"/>
      <c r="X165" s="257"/>
      <c r="Y165" s="257"/>
      <c r="Z165" s="257"/>
      <c r="AA165" s="257"/>
      <c r="AB165" s="257"/>
      <c r="AC165" s="257"/>
      <c r="AD165" s="257"/>
      <c r="AE165" s="256">
        <v>1150</v>
      </c>
      <c r="AF165" s="256"/>
      <c r="AG165" s="256"/>
      <c r="AH165" s="256"/>
      <c r="AI165" s="256"/>
      <c r="AJ165" s="257">
        <v>5.1330119621496202E-2</v>
      </c>
      <c r="AK165" s="257"/>
      <c r="AL165" s="257"/>
      <c r="AM165" s="257"/>
      <c r="AN165" s="257"/>
      <c r="AO165" s="257"/>
      <c r="AP165" s="257"/>
    </row>
    <row r="166" spans="2:44" s="1" customFormat="1" ht="8.5500000000000007" customHeight="1" x14ac:dyDescent="0.15">
      <c r="B166" s="252" t="s">
        <v>1157</v>
      </c>
      <c r="C166" s="252"/>
      <c r="D166" s="252"/>
      <c r="E166" s="252"/>
      <c r="F166" s="252"/>
      <c r="G166" s="252"/>
      <c r="H166" s="252"/>
      <c r="I166" s="252"/>
      <c r="J166" s="265">
        <v>464597852.32999998</v>
      </c>
      <c r="K166" s="265"/>
      <c r="L166" s="265"/>
      <c r="M166" s="265"/>
      <c r="N166" s="265"/>
      <c r="O166" s="265"/>
      <c r="P166" s="265"/>
      <c r="Q166" s="265"/>
      <c r="R166" s="265"/>
      <c r="S166" s="265"/>
      <c r="T166" s="265"/>
      <c r="U166" s="257">
        <v>0.15855241960984301</v>
      </c>
      <c r="V166" s="257"/>
      <c r="W166" s="257"/>
      <c r="X166" s="257"/>
      <c r="Y166" s="257"/>
      <c r="Z166" s="257"/>
      <c r="AA166" s="257"/>
      <c r="AB166" s="257"/>
      <c r="AC166" s="257"/>
      <c r="AD166" s="257"/>
      <c r="AE166" s="256">
        <v>761</v>
      </c>
      <c r="AF166" s="256"/>
      <c r="AG166" s="256"/>
      <c r="AH166" s="256"/>
      <c r="AI166" s="256"/>
      <c r="AJ166" s="257">
        <v>3.3967148723442198E-2</v>
      </c>
      <c r="AK166" s="257"/>
      <c r="AL166" s="257"/>
      <c r="AM166" s="257"/>
      <c r="AN166" s="257"/>
      <c r="AO166" s="257"/>
      <c r="AP166" s="257"/>
    </row>
    <row r="167" spans="2:44" s="1" customFormat="1" ht="9.75" customHeight="1" x14ac:dyDescent="0.15">
      <c r="B167" s="269"/>
      <c r="C167" s="269"/>
      <c r="D167" s="269"/>
      <c r="E167" s="269"/>
      <c r="F167" s="269"/>
      <c r="G167" s="269"/>
      <c r="H167" s="269"/>
      <c r="I167" s="269"/>
      <c r="J167" s="266">
        <v>2930247633.3899999</v>
      </c>
      <c r="K167" s="266"/>
      <c r="L167" s="266"/>
      <c r="M167" s="266"/>
      <c r="N167" s="266"/>
      <c r="O167" s="266"/>
      <c r="P167" s="266"/>
      <c r="Q167" s="266"/>
      <c r="R167" s="266"/>
      <c r="S167" s="266"/>
      <c r="T167" s="266"/>
      <c r="U167" s="264">
        <v>1</v>
      </c>
      <c r="V167" s="264"/>
      <c r="W167" s="264"/>
      <c r="X167" s="264"/>
      <c r="Y167" s="264"/>
      <c r="Z167" s="264"/>
      <c r="AA167" s="264"/>
      <c r="AB167" s="264"/>
      <c r="AC167" s="264"/>
      <c r="AD167" s="264"/>
      <c r="AE167" s="263">
        <v>22404</v>
      </c>
      <c r="AF167" s="263"/>
      <c r="AG167" s="263"/>
      <c r="AH167" s="263"/>
      <c r="AI167" s="263"/>
      <c r="AJ167" s="264">
        <v>1</v>
      </c>
      <c r="AK167" s="264"/>
      <c r="AL167" s="264"/>
      <c r="AM167" s="264"/>
      <c r="AN167" s="264"/>
      <c r="AO167" s="264"/>
      <c r="AP167" s="264"/>
    </row>
    <row r="168" spans="2:44" s="1" customFormat="1" ht="7.2" customHeight="1" x14ac:dyDescent="0.15"/>
    <row r="169" spans="2:44" s="1" customFormat="1" ht="15.3" customHeight="1" x14ac:dyDescent="0.15">
      <c r="B169" s="250" t="s">
        <v>1234</v>
      </c>
      <c r="C169" s="250"/>
      <c r="D169" s="250"/>
      <c r="E169" s="250"/>
      <c r="F169" s="250"/>
      <c r="G169" s="250"/>
      <c r="H169" s="250"/>
      <c r="I169" s="250"/>
      <c r="J169" s="250"/>
      <c r="K169" s="250"/>
      <c r="L169" s="250"/>
      <c r="M169" s="250"/>
      <c r="N169" s="250"/>
      <c r="O169" s="250"/>
      <c r="P169" s="250"/>
      <c r="Q169" s="250"/>
      <c r="R169" s="250"/>
      <c r="S169" s="250"/>
      <c r="T169" s="250"/>
      <c r="U169" s="250"/>
      <c r="V169" s="250"/>
      <c r="W169" s="250"/>
      <c r="X169" s="250"/>
      <c r="Y169" s="250"/>
      <c r="Z169" s="250"/>
      <c r="AA169" s="250"/>
      <c r="AB169" s="250"/>
      <c r="AC169" s="250"/>
      <c r="AD169" s="250"/>
      <c r="AE169" s="250"/>
      <c r="AF169" s="250"/>
      <c r="AG169" s="250"/>
      <c r="AH169" s="250"/>
      <c r="AI169" s="250"/>
      <c r="AJ169" s="250"/>
      <c r="AK169" s="250"/>
      <c r="AL169" s="250"/>
      <c r="AM169" s="250"/>
      <c r="AN169" s="250"/>
      <c r="AO169" s="250"/>
      <c r="AP169" s="250"/>
      <c r="AQ169" s="250"/>
      <c r="AR169" s="250"/>
    </row>
    <row r="170" spans="2:44" s="1" customFormat="1" ht="6.3" customHeight="1" x14ac:dyDescent="0.15"/>
    <row r="171" spans="2:44" s="1" customFormat="1" ht="8.85" customHeight="1" x14ac:dyDescent="0.15">
      <c r="B171" s="269"/>
      <c r="C171" s="269"/>
      <c r="D171" s="269"/>
      <c r="E171" s="269"/>
      <c r="F171" s="269"/>
      <c r="G171" s="269"/>
      <c r="H171" s="269"/>
      <c r="I171" s="248" t="s">
        <v>1113</v>
      </c>
      <c r="J171" s="248"/>
      <c r="K171" s="248"/>
      <c r="L171" s="248"/>
      <c r="M171" s="248"/>
      <c r="N171" s="248"/>
      <c r="O171" s="248"/>
      <c r="P171" s="248"/>
      <c r="Q171" s="248"/>
      <c r="R171" s="248"/>
      <c r="S171" s="248"/>
      <c r="T171" s="248" t="s">
        <v>1114</v>
      </c>
      <c r="U171" s="248"/>
      <c r="V171" s="248"/>
      <c r="W171" s="248"/>
      <c r="X171" s="248"/>
      <c r="Y171" s="248"/>
      <c r="Z171" s="248"/>
      <c r="AA171" s="248"/>
      <c r="AB171" s="248"/>
      <c r="AC171" s="248"/>
      <c r="AD171" s="248" t="s">
        <v>1115</v>
      </c>
      <c r="AE171" s="248"/>
      <c r="AF171" s="248"/>
      <c r="AG171" s="248"/>
      <c r="AH171" s="248"/>
      <c r="AI171" s="248"/>
      <c r="AJ171" s="248"/>
      <c r="AK171" s="248"/>
      <c r="AL171" s="248"/>
      <c r="AM171" s="248" t="s">
        <v>1114</v>
      </c>
      <c r="AN171" s="248"/>
      <c r="AO171" s="248"/>
      <c r="AP171" s="248"/>
    </row>
    <row r="172" spans="2:44" s="1" customFormat="1" ht="8.85" customHeight="1" x14ac:dyDescent="0.15">
      <c r="B172" s="252" t="s">
        <v>1158</v>
      </c>
      <c r="C172" s="252"/>
      <c r="D172" s="252"/>
      <c r="E172" s="252"/>
      <c r="F172" s="252"/>
      <c r="G172" s="252"/>
      <c r="H172" s="252"/>
      <c r="I172" s="265">
        <v>526807.13</v>
      </c>
      <c r="J172" s="265"/>
      <c r="K172" s="265"/>
      <c r="L172" s="265"/>
      <c r="M172" s="265"/>
      <c r="N172" s="265"/>
      <c r="O172" s="265"/>
      <c r="P172" s="265"/>
      <c r="Q172" s="265"/>
      <c r="R172" s="265"/>
      <c r="S172" s="265"/>
      <c r="T172" s="257">
        <v>1.79782460703001E-4</v>
      </c>
      <c r="U172" s="257"/>
      <c r="V172" s="257"/>
      <c r="W172" s="257"/>
      <c r="X172" s="257"/>
      <c r="Y172" s="257"/>
      <c r="Z172" s="257"/>
      <c r="AA172" s="257"/>
      <c r="AB172" s="257"/>
      <c r="AC172" s="257"/>
      <c r="AD172" s="256">
        <v>21</v>
      </c>
      <c r="AE172" s="256"/>
      <c r="AF172" s="256"/>
      <c r="AG172" s="256"/>
      <c r="AH172" s="256"/>
      <c r="AI172" s="256"/>
      <c r="AJ172" s="256"/>
      <c r="AK172" s="256"/>
      <c r="AL172" s="256"/>
      <c r="AM172" s="257">
        <v>4.9979770093057602E-4</v>
      </c>
      <c r="AN172" s="257"/>
      <c r="AO172" s="257"/>
      <c r="AP172" s="257"/>
    </row>
    <row r="173" spans="2:44" s="1" customFormat="1" ht="8.85" customHeight="1" x14ac:dyDescent="0.15">
      <c r="B173" s="252" t="s">
        <v>1159</v>
      </c>
      <c r="C173" s="252"/>
      <c r="D173" s="252"/>
      <c r="E173" s="252"/>
      <c r="F173" s="252"/>
      <c r="G173" s="252"/>
      <c r="H173" s="252"/>
      <c r="I173" s="265">
        <v>124076550.34</v>
      </c>
      <c r="J173" s="265"/>
      <c r="K173" s="265"/>
      <c r="L173" s="265"/>
      <c r="M173" s="265"/>
      <c r="N173" s="265"/>
      <c r="O173" s="265"/>
      <c r="P173" s="265"/>
      <c r="Q173" s="265"/>
      <c r="R173" s="265"/>
      <c r="S173" s="265"/>
      <c r="T173" s="257">
        <v>4.2343366794722399E-2</v>
      </c>
      <c r="U173" s="257"/>
      <c r="V173" s="257"/>
      <c r="W173" s="257"/>
      <c r="X173" s="257"/>
      <c r="Y173" s="257"/>
      <c r="Z173" s="257"/>
      <c r="AA173" s="257"/>
      <c r="AB173" s="257"/>
      <c r="AC173" s="257"/>
      <c r="AD173" s="256">
        <v>1329</v>
      </c>
      <c r="AE173" s="256"/>
      <c r="AF173" s="256"/>
      <c r="AG173" s="256"/>
      <c r="AH173" s="256"/>
      <c r="AI173" s="256"/>
      <c r="AJ173" s="256"/>
      <c r="AK173" s="256"/>
      <c r="AL173" s="256"/>
      <c r="AM173" s="257">
        <v>3.16300545017493E-2</v>
      </c>
      <c r="AN173" s="257"/>
      <c r="AO173" s="257"/>
      <c r="AP173" s="257"/>
    </row>
    <row r="174" spans="2:44" s="1" customFormat="1" ht="8.85" customHeight="1" x14ac:dyDescent="0.15">
      <c r="B174" s="252" t="s">
        <v>1160</v>
      </c>
      <c r="C174" s="252"/>
      <c r="D174" s="252"/>
      <c r="E174" s="252"/>
      <c r="F174" s="252"/>
      <c r="G174" s="252"/>
      <c r="H174" s="252"/>
      <c r="I174" s="265">
        <v>815687201.55000198</v>
      </c>
      <c r="J174" s="265"/>
      <c r="K174" s="265"/>
      <c r="L174" s="265"/>
      <c r="M174" s="265"/>
      <c r="N174" s="265"/>
      <c r="O174" s="265"/>
      <c r="P174" s="265"/>
      <c r="Q174" s="265"/>
      <c r="R174" s="265"/>
      <c r="S174" s="265"/>
      <c r="T174" s="257">
        <v>0.27836800967102399</v>
      </c>
      <c r="U174" s="257"/>
      <c r="V174" s="257"/>
      <c r="W174" s="257"/>
      <c r="X174" s="257"/>
      <c r="Y174" s="257"/>
      <c r="Z174" s="257"/>
      <c r="AA174" s="257"/>
      <c r="AB174" s="257"/>
      <c r="AC174" s="257"/>
      <c r="AD174" s="256">
        <v>10562</v>
      </c>
      <c r="AE174" s="256"/>
      <c r="AF174" s="256"/>
      <c r="AG174" s="256"/>
      <c r="AH174" s="256"/>
      <c r="AI174" s="256"/>
      <c r="AJ174" s="256"/>
      <c r="AK174" s="256"/>
      <c r="AL174" s="256"/>
      <c r="AM174" s="257">
        <v>0.25137444367755901</v>
      </c>
      <c r="AN174" s="257"/>
      <c r="AO174" s="257"/>
      <c r="AP174" s="257"/>
    </row>
    <row r="175" spans="2:44" s="1" customFormat="1" ht="8.85" customHeight="1" x14ac:dyDescent="0.15">
      <c r="B175" s="252" t="s">
        <v>1161</v>
      </c>
      <c r="C175" s="252"/>
      <c r="D175" s="252"/>
      <c r="E175" s="252"/>
      <c r="F175" s="252"/>
      <c r="G175" s="252"/>
      <c r="H175" s="252"/>
      <c r="I175" s="265">
        <v>1181471258.52</v>
      </c>
      <c r="J175" s="265"/>
      <c r="K175" s="265"/>
      <c r="L175" s="265"/>
      <c r="M175" s="265"/>
      <c r="N175" s="265"/>
      <c r="O175" s="265"/>
      <c r="P175" s="265"/>
      <c r="Q175" s="265"/>
      <c r="R175" s="265"/>
      <c r="S175" s="265"/>
      <c r="T175" s="257">
        <v>0.40319843451359</v>
      </c>
      <c r="U175" s="257"/>
      <c r="V175" s="257"/>
      <c r="W175" s="257"/>
      <c r="X175" s="257"/>
      <c r="Y175" s="257"/>
      <c r="Z175" s="257"/>
      <c r="AA175" s="257"/>
      <c r="AB175" s="257"/>
      <c r="AC175" s="257"/>
      <c r="AD175" s="256">
        <v>20906</v>
      </c>
      <c r="AE175" s="256"/>
      <c r="AF175" s="256"/>
      <c r="AG175" s="256"/>
      <c r="AH175" s="256"/>
      <c r="AI175" s="256"/>
      <c r="AJ175" s="256"/>
      <c r="AK175" s="256"/>
      <c r="AL175" s="256"/>
      <c r="AM175" s="257">
        <v>0.49756051122164802</v>
      </c>
      <c r="AN175" s="257"/>
      <c r="AO175" s="257"/>
      <c r="AP175" s="257"/>
    </row>
    <row r="176" spans="2:44" s="1" customFormat="1" ht="8.85" customHeight="1" x14ac:dyDescent="0.15">
      <c r="B176" s="252" t="s">
        <v>1162</v>
      </c>
      <c r="C176" s="252"/>
      <c r="D176" s="252"/>
      <c r="E176" s="252"/>
      <c r="F176" s="252"/>
      <c r="G176" s="252"/>
      <c r="H176" s="252"/>
      <c r="I176" s="265">
        <v>241193853.02000001</v>
      </c>
      <c r="J176" s="265"/>
      <c r="K176" s="265"/>
      <c r="L176" s="265"/>
      <c r="M176" s="265"/>
      <c r="N176" s="265"/>
      <c r="O176" s="265"/>
      <c r="P176" s="265"/>
      <c r="Q176" s="265"/>
      <c r="R176" s="265"/>
      <c r="S176" s="265"/>
      <c r="T176" s="257">
        <v>8.2311764463730105E-2</v>
      </c>
      <c r="U176" s="257"/>
      <c r="V176" s="257"/>
      <c r="W176" s="257"/>
      <c r="X176" s="257"/>
      <c r="Y176" s="257"/>
      <c r="Z176" s="257"/>
      <c r="AA176" s="257"/>
      <c r="AB176" s="257"/>
      <c r="AC176" s="257"/>
      <c r="AD176" s="256">
        <v>3421</v>
      </c>
      <c r="AE176" s="256"/>
      <c r="AF176" s="256"/>
      <c r="AG176" s="256"/>
      <c r="AH176" s="256"/>
      <c r="AI176" s="256"/>
      <c r="AJ176" s="256"/>
      <c r="AK176" s="256"/>
      <c r="AL176" s="256"/>
      <c r="AM176" s="257">
        <v>8.1419425470642806E-2</v>
      </c>
      <c r="AN176" s="257"/>
      <c r="AO176" s="257"/>
      <c r="AP176" s="257"/>
    </row>
    <row r="177" spans="2:44" s="1" customFormat="1" ht="8.85" customHeight="1" x14ac:dyDescent="0.15">
      <c r="B177" s="252" t="s">
        <v>1163</v>
      </c>
      <c r="C177" s="252"/>
      <c r="D177" s="252"/>
      <c r="E177" s="252"/>
      <c r="F177" s="252"/>
      <c r="G177" s="252"/>
      <c r="H177" s="252"/>
      <c r="I177" s="265">
        <v>173216682.12</v>
      </c>
      <c r="J177" s="265"/>
      <c r="K177" s="265"/>
      <c r="L177" s="265"/>
      <c r="M177" s="265"/>
      <c r="N177" s="265"/>
      <c r="O177" s="265"/>
      <c r="P177" s="265"/>
      <c r="Q177" s="265"/>
      <c r="R177" s="265"/>
      <c r="S177" s="265"/>
      <c r="T177" s="257">
        <v>5.91133254903803E-2</v>
      </c>
      <c r="U177" s="257"/>
      <c r="V177" s="257"/>
      <c r="W177" s="257"/>
      <c r="X177" s="257"/>
      <c r="Y177" s="257"/>
      <c r="Z177" s="257"/>
      <c r="AA177" s="257"/>
      <c r="AB177" s="257"/>
      <c r="AC177" s="257"/>
      <c r="AD177" s="256">
        <v>1998</v>
      </c>
      <c r="AE177" s="256"/>
      <c r="AF177" s="256"/>
      <c r="AG177" s="256"/>
      <c r="AH177" s="256"/>
      <c r="AI177" s="256"/>
      <c r="AJ177" s="256"/>
      <c r="AK177" s="256"/>
      <c r="AL177" s="256"/>
      <c r="AM177" s="257">
        <v>4.75521812599662E-2</v>
      </c>
      <c r="AN177" s="257"/>
      <c r="AO177" s="257"/>
      <c r="AP177" s="257"/>
    </row>
    <row r="178" spans="2:44" s="1" customFormat="1" ht="8.85" customHeight="1" x14ac:dyDescent="0.15">
      <c r="B178" s="252" t="s">
        <v>1164</v>
      </c>
      <c r="C178" s="252"/>
      <c r="D178" s="252"/>
      <c r="E178" s="252"/>
      <c r="F178" s="252"/>
      <c r="G178" s="252"/>
      <c r="H178" s="252"/>
      <c r="I178" s="265">
        <v>222317932.64999899</v>
      </c>
      <c r="J178" s="265"/>
      <c r="K178" s="265"/>
      <c r="L178" s="265"/>
      <c r="M178" s="265"/>
      <c r="N178" s="265"/>
      <c r="O178" s="265"/>
      <c r="P178" s="265"/>
      <c r="Q178" s="265"/>
      <c r="R178" s="265"/>
      <c r="S178" s="265"/>
      <c r="T178" s="257">
        <v>7.5870015256287393E-2</v>
      </c>
      <c r="U178" s="257"/>
      <c r="V178" s="257"/>
      <c r="W178" s="257"/>
      <c r="X178" s="257"/>
      <c r="Y178" s="257"/>
      <c r="Z178" s="257"/>
      <c r="AA178" s="257"/>
      <c r="AB178" s="257"/>
      <c r="AC178" s="257"/>
      <c r="AD178" s="256">
        <v>1762</v>
      </c>
      <c r="AE178" s="256"/>
      <c r="AF178" s="256"/>
      <c r="AG178" s="256"/>
      <c r="AH178" s="256"/>
      <c r="AI178" s="256"/>
      <c r="AJ178" s="256"/>
      <c r="AK178" s="256"/>
      <c r="AL178" s="256"/>
      <c r="AM178" s="257">
        <v>4.1935407097127397E-2</v>
      </c>
      <c r="AN178" s="257"/>
      <c r="AO178" s="257"/>
      <c r="AP178" s="257"/>
    </row>
    <row r="179" spans="2:44" s="1" customFormat="1" ht="8.85" customHeight="1" x14ac:dyDescent="0.15">
      <c r="B179" s="252" t="s">
        <v>1165</v>
      </c>
      <c r="C179" s="252"/>
      <c r="D179" s="252"/>
      <c r="E179" s="252"/>
      <c r="F179" s="252"/>
      <c r="G179" s="252"/>
      <c r="H179" s="252"/>
      <c r="I179" s="265">
        <v>120962211.95</v>
      </c>
      <c r="J179" s="265"/>
      <c r="K179" s="265"/>
      <c r="L179" s="265"/>
      <c r="M179" s="265"/>
      <c r="N179" s="265"/>
      <c r="O179" s="265"/>
      <c r="P179" s="265"/>
      <c r="Q179" s="265"/>
      <c r="R179" s="265"/>
      <c r="S179" s="265"/>
      <c r="T179" s="257">
        <v>4.1280542494648798E-2</v>
      </c>
      <c r="U179" s="257"/>
      <c r="V179" s="257"/>
      <c r="W179" s="257"/>
      <c r="X179" s="257"/>
      <c r="Y179" s="257"/>
      <c r="Z179" s="257"/>
      <c r="AA179" s="257"/>
      <c r="AB179" s="257"/>
      <c r="AC179" s="257"/>
      <c r="AD179" s="256">
        <v>1152</v>
      </c>
      <c r="AE179" s="256"/>
      <c r="AF179" s="256"/>
      <c r="AG179" s="256"/>
      <c r="AH179" s="256"/>
      <c r="AI179" s="256"/>
      <c r="AJ179" s="256"/>
      <c r="AK179" s="256"/>
      <c r="AL179" s="256"/>
      <c r="AM179" s="257">
        <v>2.7417473879620201E-2</v>
      </c>
      <c r="AN179" s="257"/>
      <c r="AO179" s="257"/>
      <c r="AP179" s="257"/>
    </row>
    <row r="180" spans="2:44" s="1" customFormat="1" ht="8.85" customHeight="1" x14ac:dyDescent="0.15">
      <c r="B180" s="252" t="s">
        <v>1166</v>
      </c>
      <c r="C180" s="252"/>
      <c r="D180" s="252"/>
      <c r="E180" s="252"/>
      <c r="F180" s="252"/>
      <c r="G180" s="252"/>
      <c r="H180" s="252"/>
      <c r="I180" s="265">
        <v>34210224.289999999</v>
      </c>
      <c r="J180" s="265"/>
      <c r="K180" s="265"/>
      <c r="L180" s="265"/>
      <c r="M180" s="265"/>
      <c r="N180" s="265"/>
      <c r="O180" s="265"/>
      <c r="P180" s="265"/>
      <c r="Q180" s="265"/>
      <c r="R180" s="265"/>
      <c r="S180" s="265"/>
      <c r="T180" s="257">
        <v>1.1674857749282499E-2</v>
      </c>
      <c r="U180" s="257"/>
      <c r="V180" s="257"/>
      <c r="W180" s="257"/>
      <c r="X180" s="257"/>
      <c r="Y180" s="257"/>
      <c r="Z180" s="257"/>
      <c r="AA180" s="257"/>
      <c r="AB180" s="257"/>
      <c r="AC180" s="257"/>
      <c r="AD180" s="256">
        <v>423</v>
      </c>
      <c r="AE180" s="256"/>
      <c r="AF180" s="256"/>
      <c r="AG180" s="256"/>
      <c r="AH180" s="256"/>
      <c r="AI180" s="256"/>
      <c r="AJ180" s="256"/>
      <c r="AK180" s="256"/>
      <c r="AL180" s="256"/>
      <c r="AM180" s="257">
        <v>1.0067353690173E-2</v>
      </c>
      <c r="AN180" s="257"/>
      <c r="AO180" s="257"/>
      <c r="AP180" s="257"/>
    </row>
    <row r="181" spans="2:44" s="1" customFormat="1" ht="8.85" customHeight="1" x14ac:dyDescent="0.15">
      <c r="B181" s="252" t="s">
        <v>1167</v>
      </c>
      <c r="C181" s="252"/>
      <c r="D181" s="252"/>
      <c r="E181" s="252"/>
      <c r="F181" s="252"/>
      <c r="G181" s="252"/>
      <c r="H181" s="252"/>
      <c r="I181" s="265">
        <v>7062653.8200000003</v>
      </c>
      <c r="J181" s="265"/>
      <c r="K181" s="265"/>
      <c r="L181" s="265"/>
      <c r="M181" s="265"/>
      <c r="N181" s="265"/>
      <c r="O181" s="265"/>
      <c r="P181" s="265"/>
      <c r="Q181" s="265"/>
      <c r="R181" s="265"/>
      <c r="S181" s="265"/>
      <c r="T181" s="257">
        <v>2.4102583479708199E-3</v>
      </c>
      <c r="U181" s="257"/>
      <c r="V181" s="257"/>
      <c r="W181" s="257"/>
      <c r="X181" s="257"/>
      <c r="Y181" s="257"/>
      <c r="Z181" s="257"/>
      <c r="AA181" s="257"/>
      <c r="AB181" s="257"/>
      <c r="AC181" s="257"/>
      <c r="AD181" s="256">
        <v>145</v>
      </c>
      <c r="AE181" s="256"/>
      <c r="AF181" s="256"/>
      <c r="AG181" s="256"/>
      <c r="AH181" s="256"/>
      <c r="AI181" s="256"/>
      <c r="AJ181" s="256"/>
      <c r="AK181" s="256"/>
      <c r="AL181" s="256"/>
      <c r="AM181" s="257">
        <v>3.4509841254730198E-3</v>
      </c>
      <c r="AN181" s="257"/>
      <c r="AO181" s="257"/>
      <c r="AP181" s="257"/>
    </row>
    <row r="182" spans="2:44" s="1" customFormat="1" ht="8.85" customHeight="1" x14ac:dyDescent="0.15">
      <c r="B182" s="252" t="s">
        <v>1168</v>
      </c>
      <c r="C182" s="252"/>
      <c r="D182" s="252"/>
      <c r="E182" s="252"/>
      <c r="F182" s="252"/>
      <c r="G182" s="252"/>
      <c r="H182" s="252"/>
      <c r="I182" s="265">
        <v>4424213.13</v>
      </c>
      <c r="J182" s="265"/>
      <c r="K182" s="265"/>
      <c r="L182" s="265"/>
      <c r="M182" s="265"/>
      <c r="N182" s="265"/>
      <c r="O182" s="265"/>
      <c r="P182" s="265"/>
      <c r="Q182" s="265"/>
      <c r="R182" s="265"/>
      <c r="S182" s="265"/>
      <c r="T182" s="257">
        <v>1.5098427448883001E-3</v>
      </c>
      <c r="U182" s="257"/>
      <c r="V182" s="257"/>
      <c r="W182" s="257"/>
      <c r="X182" s="257"/>
      <c r="Y182" s="257"/>
      <c r="Z182" s="257"/>
      <c r="AA182" s="257"/>
      <c r="AB182" s="257"/>
      <c r="AC182" s="257"/>
      <c r="AD182" s="256">
        <v>121</v>
      </c>
      <c r="AE182" s="256"/>
      <c r="AF182" s="256"/>
      <c r="AG182" s="256"/>
      <c r="AH182" s="256"/>
      <c r="AI182" s="256"/>
      <c r="AJ182" s="256"/>
      <c r="AK182" s="256"/>
      <c r="AL182" s="256"/>
      <c r="AM182" s="257">
        <v>2.8797867529809398E-3</v>
      </c>
      <c r="AN182" s="257"/>
      <c r="AO182" s="257"/>
      <c r="AP182" s="257"/>
    </row>
    <row r="183" spans="2:44" s="1" customFormat="1" ht="8.85" customHeight="1" x14ac:dyDescent="0.15">
      <c r="B183" s="252" t="s">
        <v>1169</v>
      </c>
      <c r="C183" s="252"/>
      <c r="D183" s="252"/>
      <c r="E183" s="252"/>
      <c r="F183" s="252"/>
      <c r="G183" s="252"/>
      <c r="H183" s="252"/>
      <c r="I183" s="265">
        <v>2703779.76</v>
      </c>
      <c r="J183" s="265"/>
      <c r="K183" s="265"/>
      <c r="L183" s="265"/>
      <c r="M183" s="265"/>
      <c r="N183" s="265"/>
      <c r="O183" s="265"/>
      <c r="P183" s="265"/>
      <c r="Q183" s="265"/>
      <c r="R183" s="265"/>
      <c r="S183" s="265"/>
      <c r="T183" s="257">
        <v>9.22713742412276E-4</v>
      </c>
      <c r="U183" s="257"/>
      <c r="V183" s="257"/>
      <c r="W183" s="257"/>
      <c r="X183" s="257"/>
      <c r="Y183" s="257"/>
      <c r="Z183" s="257"/>
      <c r="AA183" s="257"/>
      <c r="AB183" s="257"/>
      <c r="AC183" s="257"/>
      <c r="AD183" s="256">
        <v>107</v>
      </c>
      <c r="AE183" s="256"/>
      <c r="AF183" s="256"/>
      <c r="AG183" s="256"/>
      <c r="AH183" s="256"/>
      <c r="AI183" s="256"/>
      <c r="AJ183" s="256"/>
      <c r="AK183" s="256"/>
      <c r="AL183" s="256"/>
      <c r="AM183" s="257">
        <v>2.5465882856938898E-3</v>
      </c>
      <c r="AN183" s="257"/>
      <c r="AO183" s="257"/>
      <c r="AP183" s="257"/>
    </row>
    <row r="184" spans="2:44" s="1" customFormat="1" ht="8.85" customHeight="1" x14ac:dyDescent="0.15">
      <c r="B184" s="252" t="s">
        <v>1170</v>
      </c>
      <c r="C184" s="252"/>
      <c r="D184" s="252"/>
      <c r="E184" s="252"/>
      <c r="F184" s="252"/>
      <c r="G184" s="252"/>
      <c r="H184" s="252"/>
      <c r="I184" s="265">
        <v>1805062.33</v>
      </c>
      <c r="J184" s="265"/>
      <c r="K184" s="265"/>
      <c r="L184" s="265"/>
      <c r="M184" s="265"/>
      <c r="N184" s="265"/>
      <c r="O184" s="265"/>
      <c r="P184" s="265"/>
      <c r="Q184" s="265"/>
      <c r="R184" s="265"/>
      <c r="S184" s="265"/>
      <c r="T184" s="257">
        <v>6.1601016563631701E-4</v>
      </c>
      <c r="U184" s="257"/>
      <c r="V184" s="257"/>
      <c r="W184" s="257"/>
      <c r="X184" s="257"/>
      <c r="Y184" s="257"/>
      <c r="Z184" s="257"/>
      <c r="AA184" s="257"/>
      <c r="AB184" s="257"/>
      <c r="AC184" s="257"/>
      <c r="AD184" s="256">
        <v>45</v>
      </c>
      <c r="AE184" s="256"/>
      <c r="AF184" s="256"/>
      <c r="AG184" s="256"/>
      <c r="AH184" s="256"/>
      <c r="AI184" s="256"/>
      <c r="AJ184" s="256"/>
      <c r="AK184" s="256"/>
      <c r="AL184" s="256"/>
      <c r="AM184" s="257">
        <v>1.07099507342266E-3</v>
      </c>
      <c r="AN184" s="257"/>
      <c r="AO184" s="257"/>
      <c r="AP184" s="257"/>
    </row>
    <row r="185" spans="2:44" s="1" customFormat="1" ht="8.85" customHeight="1" x14ac:dyDescent="0.15">
      <c r="B185" s="252" t="s">
        <v>1171</v>
      </c>
      <c r="C185" s="252"/>
      <c r="D185" s="252"/>
      <c r="E185" s="252"/>
      <c r="F185" s="252"/>
      <c r="G185" s="252"/>
      <c r="H185" s="252"/>
      <c r="I185" s="265">
        <v>435675.58</v>
      </c>
      <c r="J185" s="265"/>
      <c r="K185" s="265"/>
      <c r="L185" s="265"/>
      <c r="M185" s="265"/>
      <c r="N185" s="265"/>
      <c r="O185" s="265"/>
      <c r="P185" s="265"/>
      <c r="Q185" s="265"/>
      <c r="R185" s="265"/>
      <c r="S185" s="265"/>
      <c r="T185" s="257">
        <v>1.48682171102368E-4</v>
      </c>
      <c r="U185" s="257"/>
      <c r="V185" s="257"/>
      <c r="W185" s="257"/>
      <c r="X185" s="257"/>
      <c r="Y185" s="257"/>
      <c r="Z185" s="257"/>
      <c r="AA185" s="257"/>
      <c r="AB185" s="257"/>
      <c r="AC185" s="257"/>
      <c r="AD185" s="256">
        <v>18</v>
      </c>
      <c r="AE185" s="256"/>
      <c r="AF185" s="256"/>
      <c r="AG185" s="256"/>
      <c r="AH185" s="256"/>
      <c r="AI185" s="256"/>
      <c r="AJ185" s="256"/>
      <c r="AK185" s="256"/>
      <c r="AL185" s="256"/>
      <c r="AM185" s="257">
        <v>4.2839802936906499E-4</v>
      </c>
      <c r="AN185" s="257"/>
      <c r="AO185" s="257"/>
      <c r="AP185" s="257"/>
    </row>
    <row r="186" spans="2:44" s="1" customFormat="1" ht="8.85" customHeight="1" x14ac:dyDescent="0.15">
      <c r="B186" s="252" t="s">
        <v>1172</v>
      </c>
      <c r="C186" s="252"/>
      <c r="D186" s="252"/>
      <c r="E186" s="252"/>
      <c r="F186" s="252"/>
      <c r="G186" s="252"/>
      <c r="H186" s="252"/>
      <c r="I186" s="265">
        <v>1969.38</v>
      </c>
      <c r="J186" s="265"/>
      <c r="K186" s="265"/>
      <c r="L186" s="265"/>
      <c r="M186" s="265"/>
      <c r="N186" s="265"/>
      <c r="O186" s="265"/>
      <c r="P186" s="265"/>
      <c r="Q186" s="265"/>
      <c r="R186" s="265"/>
      <c r="S186" s="265"/>
      <c r="T186" s="257">
        <v>6.7208654229732305E-7</v>
      </c>
      <c r="U186" s="257"/>
      <c r="V186" s="257"/>
      <c r="W186" s="257"/>
      <c r="X186" s="257"/>
      <c r="Y186" s="257"/>
      <c r="Z186" s="257"/>
      <c r="AA186" s="257"/>
      <c r="AB186" s="257"/>
      <c r="AC186" s="257"/>
      <c r="AD186" s="256">
        <v>1</v>
      </c>
      <c r="AE186" s="256"/>
      <c r="AF186" s="256"/>
      <c r="AG186" s="256"/>
      <c r="AH186" s="256"/>
      <c r="AI186" s="256"/>
      <c r="AJ186" s="256"/>
      <c r="AK186" s="256"/>
      <c r="AL186" s="256"/>
      <c r="AM186" s="257">
        <v>2.3799890520503601E-5</v>
      </c>
      <c r="AN186" s="257"/>
      <c r="AO186" s="257"/>
      <c r="AP186" s="257"/>
    </row>
    <row r="187" spans="2:44" s="1" customFormat="1" ht="8.85" customHeight="1" x14ac:dyDescent="0.15">
      <c r="B187" s="252" t="s">
        <v>1173</v>
      </c>
      <c r="C187" s="252"/>
      <c r="D187" s="252"/>
      <c r="E187" s="252"/>
      <c r="F187" s="252"/>
      <c r="G187" s="252"/>
      <c r="H187" s="252"/>
      <c r="I187" s="265">
        <v>151557.82</v>
      </c>
      <c r="J187" s="265"/>
      <c r="K187" s="265"/>
      <c r="L187" s="265"/>
      <c r="M187" s="265"/>
      <c r="N187" s="265"/>
      <c r="O187" s="265"/>
      <c r="P187" s="265"/>
      <c r="Q187" s="265"/>
      <c r="R187" s="265"/>
      <c r="S187" s="265"/>
      <c r="T187" s="257">
        <v>5.1721847079751003E-5</v>
      </c>
      <c r="U187" s="257"/>
      <c r="V187" s="257"/>
      <c r="W187" s="257"/>
      <c r="X187" s="257"/>
      <c r="Y187" s="257"/>
      <c r="Z187" s="257"/>
      <c r="AA187" s="257"/>
      <c r="AB187" s="257"/>
      <c r="AC187" s="257"/>
      <c r="AD187" s="256">
        <v>6</v>
      </c>
      <c r="AE187" s="256"/>
      <c r="AF187" s="256"/>
      <c r="AG187" s="256"/>
      <c r="AH187" s="256"/>
      <c r="AI187" s="256"/>
      <c r="AJ187" s="256"/>
      <c r="AK187" s="256"/>
      <c r="AL187" s="256"/>
      <c r="AM187" s="257">
        <v>1.4279934312302201E-4</v>
      </c>
      <c r="AN187" s="257"/>
      <c r="AO187" s="257"/>
      <c r="AP187" s="257"/>
    </row>
    <row r="188" spans="2:44" s="1" customFormat="1" ht="8.85" customHeight="1" x14ac:dyDescent="0.15">
      <c r="B188" s="269"/>
      <c r="C188" s="269"/>
      <c r="D188" s="269"/>
      <c r="E188" s="269"/>
      <c r="F188" s="269"/>
      <c r="G188" s="269"/>
      <c r="H188" s="269"/>
      <c r="I188" s="266">
        <v>2930247633.3899999</v>
      </c>
      <c r="J188" s="266"/>
      <c r="K188" s="266"/>
      <c r="L188" s="266"/>
      <c r="M188" s="266"/>
      <c r="N188" s="266"/>
      <c r="O188" s="266"/>
      <c r="P188" s="266"/>
      <c r="Q188" s="266"/>
      <c r="R188" s="266"/>
      <c r="S188" s="266"/>
      <c r="T188" s="264">
        <v>1</v>
      </c>
      <c r="U188" s="264"/>
      <c r="V188" s="264"/>
      <c r="W188" s="264"/>
      <c r="X188" s="264"/>
      <c r="Y188" s="264"/>
      <c r="Z188" s="264"/>
      <c r="AA188" s="264"/>
      <c r="AB188" s="264"/>
      <c r="AC188" s="264"/>
      <c r="AD188" s="263">
        <v>42017</v>
      </c>
      <c r="AE188" s="263"/>
      <c r="AF188" s="263"/>
      <c r="AG188" s="263"/>
      <c r="AH188" s="263"/>
      <c r="AI188" s="263"/>
      <c r="AJ188" s="263"/>
      <c r="AK188" s="263"/>
      <c r="AL188" s="263"/>
      <c r="AM188" s="264">
        <v>1</v>
      </c>
      <c r="AN188" s="264"/>
      <c r="AO188" s="264"/>
      <c r="AP188" s="264"/>
    </row>
    <row r="189" spans="2:44" s="1" customFormat="1" ht="7.2" customHeight="1" x14ac:dyDescent="0.15"/>
    <row r="190" spans="2:44" s="1" customFormat="1" ht="15.3" customHeight="1" x14ac:dyDescent="0.15">
      <c r="B190" s="250" t="s">
        <v>1235</v>
      </c>
      <c r="C190" s="250"/>
      <c r="D190" s="250"/>
      <c r="E190" s="250"/>
      <c r="F190" s="250"/>
      <c r="G190" s="250"/>
      <c r="H190" s="250"/>
      <c r="I190" s="250"/>
      <c r="J190" s="250"/>
      <c r="K190" s="250"/>
      <c r="L190" s="250"/>
      <c r="M190" s="250"/>
      <c r="N190" s="250"/>
      <c r="O190" s="250"/>
      <c r="P190" s="250"/>
      <c r="Q190" s="250"/>
      <c r="R190" s="250"/>
      <c r="S190" s="250"/>
      <c r="T190" s="250"/>
      <c r="U190" s="250"/>
      <c r="V190" s="250"/>
      <c r="W190" s="250"/>
      <c r="X190" s="250"/>
      <c r="Y190" s="250"/>
      <c r="Z190" s="250"/>
      <c r="AA190" s="250"/>
      <c r="AB190" s="250"/>
      <c r="AC190" s="250"/>
      <c r="AD190" s="250"/>
      <c r="AE190" s="250"/>
      <c r="AF190" s="250"/>
      <c r="AG190" s="250"/>
      <c r="AH190" s="250"/>
      <c r="AI190" s="250"/>
      <c r="AJ190" s="250"/>
      <c r="AK190" s="250"/>
      <c r="AL190" s="250"/>
      <c r="AM190" s="250"/>
      <c r="AN190" s="250"/>
      <c r="AO190" s="250"/>
      <c r="AP190" s="250"/>
      <c r="AQ190" s="250"/>
      <c r="AR190" s="250"/>
    </row>
    <row r="191" spans="2:44" s="1" customFormat="1" ht="6.3" customHeight="1" x14ac:dyDescent="0.15"/>
    <row r="192" spans="2:44" s="1" customFormat="1" ht="10.199999999999999" customHeight="1" x14ac:dyDescent="0.15">
      <c r="B192" s="269"/>
      <c r="C192" s="269"/>
      <c r="D192" s="269"/>
      <c r="E192" s="269"/>
      <c r="F192" s="269"/>
      <c r="G192" s="269"/>
      <c r="H192" s="248" t="s">
        <v>1113</v>
      </c>
      <c r="I192" s="248"/>
      <c r="J192" s="248"/>
      <c r="K192" s="248"/>
      <c r="L192" s="248"/>
      <c r="M192" s="248"/>
      <c r="N192" s="248"/>
      <c r="O192" s="248"/>
      <c r="P192" s="248"/>
      <c r="Q192" s="248"/>
      <c r="R192" s="248"/>
      <c r="S192" s="248" t="s">
        <v>1114</v>
      </c>
      <c r="T192" s="248"/>
      <c r="U192" s="248"/>
      <c r="V192" s="248"/>
      <c r="W192" s="248"/>
      <c r="X192" s="248"/>
      <c r="Y192" s="248"/>
      <c r="Z192" s="248"/>
      <c r="AA192" s="248"/>
      <c r="AB192" s="248"/>
      <c r="AC192" s="248" t="s">
        <v>1115</v>
      </c>
      <c r="AD192" s="248"/>
      <c r="AE192" s="248"/>
      <c r="AF192" s="248"/>
      <c r="AG192" s="248"/>
      <c r="AH192" s="248"/>
      <c r="AI192" s="248"/>
      <c r="AJ192" s="248"/>
      <c r="AK192" s="248" t="s">
        <v>1114</v>
      </c>
      <c r="AL192" s="248"/>
      <c r="AM192" s="248"/>
      <c r="AN192" s="248"/>
      <c r="AO192" s="248"/>
      <c r="AP192" s="248"/>
    </row>
    <row r="193" spans="2:44" s="1" customFormat="1" ht="8.85" customHeight="1" x14ac:dyDescent="0.15">
      <c r="B193" s="252" t="s">
        <v>964</v>
      </c>
      <c r="C193" s="252"/>
      <c r="D193" s="252"/>
      <c r="E193" s="252"/>
      <c r="F193" s="252"/>
      <c r="G193" s="252"/>
      <c r="H193" s="265">
        <v>2701390003.8599801</v>
      </c>
      <c r="I193" s="265"/>
      <c r="J193" s="265"/>
      <c r="K193" s="265"/>
      <c r="L193" s="265"/>
      <c r="M193" s="265"/>
      <c r="N193" s="265"/>
      <c r="O193" s="265"/>
      <c r="P193" s="265"/>
      <c r="Q193" s="265"/>
      <c r="R193" s="265"/>
      <c r="S193" s="257">
        <v>0.921898194909474</v>
      </c>
      <c r="T193" s="257"/>
      <c r="U193" s="257"/>
      <c r="V193" s="257"/>
      <c r="W193" s="257"/>
      <c r="X193" s="257"/>
      <c r="Y193" s="257"/>
      <c r="Z193" s="257"/>
      <c r="AA193" s="257"/>
      <c r="AB193" s="257"/>
      <c r="AC193" s="256">
        <v>39632</v>
      </c>
      <c r="AD193" s="256"/>
      <c r="AE193" s="256"/>
      <c r="AF193" s="256"/>
      <c r="AG193" s="256"/>
      <c r="AH193" s="256"/>
      <c r="AI193" s="256"/>
      <c r="AJ193" s="256"/>
      <c r="AK193" s="257">
        <v>0.94323726110859896</v>
      </c>
      <c r="AL193" s="257"/>
      <c r="AM193" s="257"/>
      <c r="AN193" s="257"/>
      <c r="AO193" s="257"/>
      <c r="AP193" s="257"/>
    </row>
    <row r="194" spans="2:44" s="1" customFormat="1" ht="8.85" customHeight="1" x14ac:dyDescent="0.15">
      <c r="B194" s="252" t="s">
        <v>1174</v>
      </c>
      <c r="C194" s="252"/>
      <c r="D194" s="252"/>
      <c r="E194" s="252"/>
      <c r="F194" s="252"/>
      <c r="G194" s="252"/>
      <c r="H194" s="265">
        <v>1782605.11</v>
      </c>
      <c r="I194" s="265"/>
      <c r="J194" s="265"/>
      <c r="K194" s="265"/>
      <c r="L194" s="265"/>
      <c r="M194" s="265"/>
      <c r="N194" s="265"/>
      <c r="O194" s="265"/>
      <c r="P194" s="265"/>
      <c r="Q194" s="265"/>
      <c r="R194" s="265"/>
      <c r="S194" s="257">
        <v>6.0834623316040901E-4</v>
      </c>
      <c r="T194" s="257"/>
      <c r="U194" s="257"/>
      <c r="V194" s="257"/>
      <c r="W194" s="257"/>
      <c r="X194" s="257"/>
      <c r="Y194" s="257"/>
      <c r="Z194" s="257"/>
      <c r="AA194" s="257"/>
      <c r="AB194" s="257"/>
      <c r="AC194" s="256">
        <v>79</v>
      </c>
      <c r="AD194" s="256"/>
      <c r="AE194" s="256"/>
      <c r="AF194" s="256"/>
      <c r="AG194" s="256"/>
      <c r="AH194" s="256"/>
      <c r="AI194" s="256"/>
      <c r="AJ194" s="256"/>
      <c r="AK194" s="257">
        <v>1.88019135111978E-3</v>
      </c>
      <c r="AL194" s="257"/>
      <c r="AM194" s="257"/>
      <c r="AN194" s="257"/>
      <c r="AO194" s="257"/>
      <c r="AP194" s="257"/>
    </row>
    <row r="195" spans="2:44" s="1" customFormat="1" ht="8.85" customHeight="1" x14ac:dyDescent="0.15">
      <c r="B195" s="252" t="s">
        <v>1175</v>
      </c>
      <c r="C195" s="252"/>
      <c r="D195" s="252"/>
      <c r="E195" s="252"/>
      <c r="F195" s="252"/>
      <c r="G195" s="252"/>
      <c r="H195" s="265">
        <v>227075024.41999999</v>
      </c>
      <c r="I195" s="265"/>
      <c r="J195" s="265"/>
      <c r="K195" s="265"/>
      <c r="L195" s="265"/>
      <c r="M195" s="265"/>
      <c r="N195" s="265"/>
      <c r="O195" s="265"/>
      <c r="P195" s="265"/>
      <c r="Q195" s="265"/>
      <c r="R195" s="265"/>
      <c r="S195" s="257">
        <v>7.7493458857365596E-2</v>
      </c>
      <c r="T195" s="257"/>
      <c r="U195" s="257"/>
      <c r="V195" s="257"/>
      <c r="W195" s="257"/>
      <c r="X195" s="257"/>
      <c r="Y195" s="257"/>
      <c r="Z195" s="257"/>
      <c r="AA195" s="257"/>
      <c r="AB195" s="257"/>
      <c r="AC195" s="256">
        <v>2306</v>
      </c>
      <c r="AD195" s="256"/>
      <c r="AE195" s="256"/>
      <c r="AF195" s="256"/>
      <c r="AG195" s="256"/>
      <c r="AH195" s="256"/>
      <c r="AI195" s="256"/>
      <c r="AJ195" s="256"/>
      <c r="AK195" s="257">
        <v>5.4882547540281303E-2</v>
      </c>
      <c r="AL195" s="257"/>
      <c r="AM195" s="257"/>
      <c r="AN195" s="257"/>
      <c r="AO195" s="257"/>
      <c r="AP195" s="257"/>
    </row>
    <row r="196" spans="2:44" s="1" customFormat="1" ht="10.199999999999999" customHeight="1" x14ac:dyDescent="0.15">
      <c r="B196" s="269"/>
      <c r="C196" s="269"/>
      <c r="D196" s="269"/>
      <c r="E196" s="269"/>
      <c r="F196" s="269"/>
      <c r="G196" s="269"/>
      <c r="H196" s="266">
        <v>2930247633.3899798</v>
      </c>
      <c r="I196" s="266"/>
      <c r="J196" s="266"/>
      <c r="K196" s="266"/>
      <c r="L196" s="266"/>
      <c r="M196" s="266"/>
      <c r="N196" s="266"/>
      <c r="O196" s="266"/>
      <c r="P196" s="266"/>
      <c r="Q196" s="266"/>
      <c r="R196" s="266"/>
      <c r="S196" s="264">
        <v>1</v>
      </c>
      <c r="T196" s="264"/>
      <c r="U196" s="264"/>
      <c r="V196" s="264"/>
      <c r="W196" s="264"/>
      <c r="X196" s="264"/>
      <c r="Y196" s="264"/>
      <c r="Z196" s="264"/>
      <c r="AA196" s="264"/>
      <c r="AB196" s="264"/>
      <c r="AC196" s="263">
        <v>42017</v>
      </c>
      <c r="AD196" s="263"/>
      <c r="AE196" s="263"/>
      <c r="AF196" s="263"/>
      <c r="AG196" s="263"/>
      <c r="AH196" s="263"/>
      <c r="AI196" s="263"/>
      <c r="AJ196" s="263"/>
      <c r="AK196" s="264">
        <v>1</v>
      </c>
      <c r="AL196" s="264"/>
      <c r="AM196" s="264"/>
      <c r="AN196" s="264"/>
      <c r="AO196" s="264"/>
      <c r="AP196" s="264"/>
    </row>
    <row r="197" spans="2:44" s="1" customFormat="1" ht="7.2" customHeight="1" x14ac:dyDescent="0.15"/>
    <row r="198" spans="2:44" s="1" customFormat="1" ht="15.3" customHeight="1" x14ac:dyDescent="0.15">
      <c r="B198" s="250" t="s">
        <v>1236</v>
      </c>
      <c r="C198" s="250"/>
      <c r="D198" s="250"/>
      <c r="E198" s="250"/>
      <c r="F198" s="250"/>
      <c r="G198" s="250"/>
      <c r="H198" s="250"/>
      <c r="I198" s="250"/>
      <c r="J198" s="250"/>
      <c r="K198" s="250"/>
      <c r="L198" s="250"/>
      <c r="M198" s="250"/>
      <c r="N198" s="250"/>
      <c r="O198" s="250"/>
      <c r="P198" s="250"/>
      <c r="Q198" s="250"/>
      <c r="R198" s="250"/>
      <c r="S198" s="250"/>
      <c r="T198" s="250"/>
      <c r="U198" s="250"/>
      <c r="V198" s="250"/>
      <c r="W198" s="250"/>
      <c r="X198" s="250"/>
      <c r="Y198" s="250"/>
      <c r="Z198" s="250"/>
      <c r="AA198" s="250"/>
      <c r="AB198" s="250"/>
      <c r="AC198" s="250"/>
      <c r="AD198" s="250"/>
      <c r="AE198" s="250"/>
      <c r="AF198" s="250"/>
      <c r="AG198" s="250"/>
      <c r="AH198" s="250"/>
      <c r="AI198" s="250"/>
      <c r="AJ198" s="250"/>
      <c r="AK198" s="250"/>
      <c r="AL198" s="250"/>
      <c r="AM198" s="250"/>
      <c r="AN198" s="250"/>
      <c r="AO198" s="250"/>
      <c r="AP198" s="250"/>
      <c r="AQ198" s="250"/>
      <c r="AR198" s="250"/>
    </row>
    <row r="199" spans="2:44" s="1" customFormat="1" ht="6.3" customHeight="1" x14ac:dyDescent="0.15"/>
    <row r="200" spans="2:44" s="1" customFormat="1" ht="10.199999999999999" customHeight="1" x14ac:dyDescent="0.15">
      <c r="B200" s="269"/>
      <c r="C200" s="269"/>
      <c r="D200" s="269"/>
      <c r="E200" s="269"/>
      <c r="F200" s="269"/>
      <c r="G200" s="248" t="s">
        <v>1113</v>
      </c>
      <c r="H200" s="248"/>
      <c r="I200" s="248"/>
      <c r="J200" s="248"/>
      <c r="K200" s="248"/>
      <c r="L200" s="248"/>
      <c r="M200" s="248"/>
      <c r="N200" s="248"/>
      <c r="O200" s="248"/>
      <c r="P200" s="248"/>
      <c r="Q200" s="248"/>
      <c r="R200" s="248" t="s">
        <v>1114</v>
      </c>
      <c r="S200" s="248"/>
      <c r="T200" s="248"/>
      <c r="U200" s="248"/>
      <c r="V200" s="248"/>
      <c r="W200" s="248"/>
      <c r="X200" s="248"/>
      <c r="Y200" s="248"/>
      <c r="Z200" s="248"/>
      <c r="AA200" s="248"/>
      <c r="AB200" s="248" t="s">
        <v>1115</v>
      </c>
      <c r="AC200" s="248"/>
      <c r="AD200" s="248"/>
      <c r="AE200" s="248"/>
      <c r="AF200" s="248"/>
      <c r="AG200" s="248"/>
      <c r="AH200" s="248"/>
      <c r="AI200" s="248"/>
      <c r="AJ200" s="248"/>
      <c r="AK200" s="248" t="s">
        <v>1114</v>
      </c>
      <c r="AL200" s="248"/>
      <c r="AM200" s="248"/>
      <c r="AN200" s="248"/>
      <c r="AO200" s="248"/>
      <c r="AP200" s="248"/>
    </row>
    <row r="201" spans="2:44" s="1" customFormat="1" ht="9.75" customHeight="1" x14ac:dyDescent="0.15">
      <c r="B201" s="252" t="s">
        <v>1176</v>
      </c>
      <c r="C201" s="252"/>
      <c r="D201" s="252"/>
      <c r="E201" s="252"/>
      <c r="F201" s="252"/>
      <c r="G201" s="265">
        <v>9526051.6899999995</v>
      </c>
      <c r="H201" s="265"/>
      <c r="I201" s="265"/>
      <c r="J201" s="265"/>
      <c r="K201" s="265"/>
      <c r="L201" s="265"/>
      <c r="M201" s="265"/>
      <c r="N201" s="265"/>
      <c r="O201" s="265"/>
      <c r="P201" s="265"/>
      <c r="Q201" s="265"/>
      <c r="R201" s="257">
        <v>3.2509374229847498E-3</v>
      </c>
      <c r="S201" s="257"/>
      <c r="T201" s="257"/>
      <c r="U201" s="257"/>
      <c r="V201" s="257"/>
      <c r="W201" s="257"/>
      <c r="X201" s="257"/>
      <c r="Y201" s="257"/>
      <c r="Z201" s="257"/>
      <c r="AA201" s="257"/>
      <c r="AB201" s="256">
        <v>100</v>
      </c>
      <c r="AC201" s="256"/>
      <c r="AD201" s="256"/>
      <c r="AE201" s="256"/>
      <c r="AF201" s="256"/>
      <c r="AG201" s="256"/>
      <c r="AH201" s="256"/>
      <c r="AI201" s="256"/>
      <c r="AJ201" s="256"/>
      <c r="AK201" s="257">
        <v>2.37998905205036E-3</v>
      </c>
      <c r="AL201" s="257"/>
      <c r="AM201" s="257"/>
      <c r="AN201" s="257"/>
      <c r="AO201" s="257"/>
      <c r="AP201" s="257"/>
    </row>
    <row r="202" spans="2:44" s="1" customFormat="1" ht="9.75" customHeight="1" x14ac:dyDescent="0.15">
      <c r="B202" s="252" t="s">
        <v>1177</v>
      </c>
      <c r="C202" s="252"/>
      <c r="D202" s="252"/>
      <c r="E202" s="252"/>
      <c r="F202" s="252"/>
      <c r="G202" s="265">
        <v>70662658.640000001</v>
      </c>
      <c r="H202" s="265"/>
      <c r="I202" s="265"/>
      <c r="J202" s="265"/>
      <c r="K202" s="265"/>
      <c r="L202" s="265"/>
      <c r="M202" s="265"/>
      <c r="N202" s="265"/>
      <c r="O202" s="265"/>
      <c r="P202" s="265"/>
      <c r="Q202" s="265"/>
      <c r="R202" s="257">
        <v>2.4114910233115999E-2</v>
      </c>
      <c r="S202" s="257"/>
      <c r="T202" s="257"/>
      <c r="U202" s="257"/>
      <c r="V202" s="257"/>
      <c r="W202" s="257"/>
      <c r="X202" s="257"/>
      <c r="Y202" s="257"/>
      <c r="Z202" s="257"/>
      <c r="AA202" s="257"/>
      <c r="AB202" s="256">
        <v>804</v>
      </c>
      <c r="AC202" s="256"/>
      <c r="AD202" s="256"/>
      <c r="AE202" s="256"/>
      <c r="AF202" s="256"/>
      <c r="AG202" s="256"/>
      <c r="AH202" s="256"/>
      <c r="AI202" s="256"/>
      <c r="AJ202" s="256"/>
      <c r="AK202" s="257">
        <v>1.9135111978484901E-2</v>
      </c>
      <c r="AL202" s="257"/>
      <c r="AM202" s="257"/>
      <c r="AN202" s="257"/>
      <c r="AO202" s="257"/>
      <c r="AP202" s="257"/>
    </row>
    <row r="203" spans="2:44" s="1" customFormat="1" ht="9.75" customHeight="1" x14ac:dyDescent="0.15">
      <c r="B203" s="252" t="s">
        <v>1178</v>
      </c>
      <c r="C203" s="252"/>
      <c r="D203" s="252"/>
      <c r="E203" s="252"/>
      <c r="F203" s="252"/>
      <c r="G203" s="265">
        <v>11207293.15</v>
      </c>
      <c r="H203" s="265"/>
      <c r="I203" s="265"/>
      <c r="J203" s="265"/>
      <c r="K203" s="265"/>
      <c r="L203" s="265"/>
      <c r="M203" s="265"/>
      <c r="N203" s="265"/>
      <c r="O203" s="265"/>
      <c r="P203" s="265"/>
      <c r="Q203" s="265"/>
      <c r="R203" s="257">
        <v>3.8246914773664899E-3</v>
      </c>
      <c r="S203" s="257"/>
      <c r="T203" s="257"/>
      <c r="U203" s="257"/>
      <c r="V203" s="257"/>
      <c r="W203" s="257"/>
      <c r="X203" s="257"/>
      <c r="Y203" s="257"/>
      <c r="Z203" s="257"/>
      <c r="AA203" s="257"/>
      <c r="AB203" s="256">
        <v>142</v>
      </c>
      <c r="AC203" s="256"/>
      <c r="AD203" s="256"/>
      <c r="AE203" s="256"/>
      <c r="AF203" s="256"/>
      <c r="AG203" s="256"/>
      <c r="AH203" s="256"/>
      <c r="AI203" s="256"/>
      <c r="AJ203" s="256"/>
      <c r="AK203" s="257">
        <v>3.3795844539115101E-3</v>
      </c>
      <c r="AL203" s="257"/>
      <c r="AM203" s="257"/>
      <c r="AN203" s="257"/>
      <c r="AO203" s="257"/>
      <c r="AP203" s="257"/>
    </row>
    <row r="204" spans="2:44" s="1" customFormat="1" ht="9.75" customHeight="1" x14ac:dyDescent="0.15">
      <c r="B204" s="252" t="s">
        <v>1179</v>
      </c>
      <c r="C204" s="252"/>
      <c r="D204" s="252"/>
      <c r="E204" s="252"/>
      <c r="F204" s="252"/>
      <c r="G204" s="265">
        <v>9088224.8499999996</v>
      </c>
      <c r="H204" s="265"/>
      <c r="I204" s="265"/>
      <c r="J204" s="265"/>
      <c r="K204" s="265"/>
      <c r="L204" s="265"/>
      <c r="M204" s="265"/>
      <c r="N204" s="265"/>
      <c r="O204" s="265"/>
      <c r="P204" s="265"/>
      <c r="Q204" s="265"/>
      <c r="R204" s="257">
        <v>3.1015210955006901E-3</v>
      </c>
      <c r="S204" s="257"/>
      <c r="T204" s="257"/>
      <c r="U204" s="257"/>
      <c r="V204" s="257"/>
      <c r="W204" s="257"/>
      <c r="X204" s="257"/>
      <c r="Y204" s="257"/>
      <c r="Z204" s="257"/>
      <c r="AA204" s="257"/>
      <c r="AB204" s="256">
        <v>97</v>
      </c>
      <c r="AC204" s="256"/>
      <c r="AD204" s="256"/>
      <c r="AE204" s="256"/>
      <c r="AF204" s="256"/>
      <c r="AG204" s="256"/>
      <c r="AH204" s="256"/>
      <c r="AI204" s="256"/>
      <c r="AJ204" s="256"/>
      <c r="AK204" s="257">
        <v>2.3085893804888498E-3</v>
      </c>
      <c r="AL204" s="257"/>
      <c r="AM204" s="257"/>
      <c r="AN204" s="257"/>
      <c r="AO204" s="257"/>
      <c r="AP204" s="257"/>
    </row>
    <row r="205" spans="2:44" s="1" customFormat="1" ht="9.75" customHeight="1" x14ac:dyDescent="0.15">
      <c r="B205" s="252" t="s">
        <v>1180</v>
      </c>
      <c r="C205" s="252"/>
      <c r="D205" s="252"/>
      <c r="E205" s="252"/>
      <c r="F205" s="252"/>
      <c r="G205" s="265">
        <v>21365849.48</v>
      </c>
      <c r="H205" s="265"/>
      <c r="I205" s="265"/>
      <c r="J205" s="265"/>
      <c r="K205" s="265"/>
      <c r="L205" s="265"/>
      <c r="M205" s="265"/>
      <c r="N205" s="265"/>
      <c r="O205" s="265"/>
      <c r="P205" s="265"/>
      <c r="Q205" s="265"/>
      <c r="R205" s="257">
        <v>7.29148254793811E-3</v>
      </c>
      <c r="S205" s="257"/>
      <c r="T205" s="257"/>
      <c r="U205" s="257"/>
      <c r="V205" s="257"/>
      <c r="W205" s="257"/>
      <c r="X205" s="257"/>
      <c r="Y205" s="257"/>
      <c r="Z205" s="257"/>
      <c r="AA205" s="257"/>
      <c r="AB205" s="256">
        <v>216</v>
      </c>
      <c r="AC205" s="256"/>
      <c r="AD205" s="256"/>
      <c r="AE205" s="256"/>
      <c r="AF205" s="256"/>
      <c r="AG205" s="256"/>
      <c r="AH205" s="256"/>
      <c r="AI205" s="256"/>
      <c r="AJ205" s="256"/>
      <c r="AK205" s="257">
        <v>5.1407763524287803E-3</v>
      </c>
      <c r="AL205" s="257"/>
      <c r="AM205" s="257"/>
      <c r="AN205" s="257"/>
      <c r="AO205" s="257"/>
      <c r="AP205" s="257"/>
    </row>
    <row r="206" spans="2:44" s="1" customFormat="1" ht="9.75" customHeight="1" x14ac:dyDescent="0.15">
      <c r="B206" s="252" t="s">
        <v>1181</v>
      </c>
      <c r="C206" s="252"/>
      <c r="D206" s="252"/>
      <c r="E206" s="252"/>
      <c r="F206" s="252"/>
      <c r="G206" s="265">
        <v>23653258.039999999</v>
      </c>
      <c r="H206" s="265"/>
      <c r="I206" s="265"/>
      <c r="J206" s="265"/>
      <c r="K206" s="265"/>
      <c r="L206" s="265"/>
      <c r="M206" s="265"/>
      <c r="N206" s="265"/>
      <c r="O206" s="265"/>
      <c r="P206" s="265"/>
      <c r="Q206" s="265"/>
      <c r="R206" s="257">
        <v>8.0721020880531198E-3</v>
      </c>
      <c r="S206" s="257"/>
      <c r="T206" s="257"/>
      <c r="U206" s="257"/>
      <c r="V206" s="257"/>
      <c r="W206" s="257"/>
      <c r="X206" s="257"/>
      <c r="Y206" s="257"/>
      <c r="Z206" s="257"/>
      <c r="AA206" s="257"/>
      <c r="AB206" s="256">
        <v>265</v>
      </c>
      <c r="AC206" s="256"/>
      <c r="AD206" s="256"/>
      <c r="AE206" s="256"/>
      <c r="AF206" s="256"/>
      <c r="AG206" s="256"/>
      <c r="AH206" s="256"/>
      <c r="AI206" s="256"/>
      <c r="AJ206" s="256"/>
      <c r="AK206" s="257">
        <v>6.3069709879334602E-3</v>
      </c>
      <c r="AL206" s="257"/>
      <c r="AM206" s="257"/>
      <c r="AN206" s="257"/>
      <c r="AO206" s="257"/>
      <c r="AP206" s="257"/>
    </row>
    <row r="207" spans="2:44" s="1" customFormat="1" ht="9.75" customHeight="1" x14ac:dyDescent="0.15">
      <c r="B207" s="252" t="s">
        <v>1182</v>
      </c>
      <c r="C207" s="252"/>
      <c r="D207" s="252"/>
      <c r="E207" s="252"/>
      <c r="F207" s="252"/>
      <c r="G207" s="265">
        <v>145565.23000000001</v>
      </c>
      <c r="H207" s="265"/>
      <c r="I207" s="265"/>
      <c r="J207" s="265"/>
      <c r="K207" s="265"/>
      <c r="L207" s="265"/>
      <c r="M207" s="265"/>
      <c r="N207" s="265"/>
      <c r="O207" s="265"/>
      <c r="P207" s="265"/>
      <c r="Q207" s="265"/>
      <c r="R207" s="257">
        <v>4.9676767363035599E-5</v>
      </c>
      <c r="S207" s="257"/>
      <c r="T207" s="257"/>
      <c r="U207" s="257"/>
      <c r="V207" s="257"/>
      <c r="W207" s="257"/>
      <c r="X207" s="257"/>
      <c r="Y207" s="257"/>
      <c r="Z207" s="257"/>
      <c r="AA207" s="257"/>
      <c r="AB207" s="256">
        <v>5</v>
      </c>
      <c r="AC207" s="256"/>
      <c r="AD207" s="256"/>
      <c r="AE207" s="256"/>
      <c r="AF207" s="256"/>
      <c r="AG207" s="256"/>
      <c r="AH207" s="256"/>
      <c r="AI207" s="256"/>
      <c r="AJ207" s="256"/>
      <c r="AK207" s="257">
        <v>1.1899945260251799E-4</v>
      </c>
      <c r="AL207" s="257"/>
      <c r="AM207" s="257"/>
      <c r="AN207" s="257"/>
      <c r="AO207" s="257"/>
      <c r="AP207" s="257"/>
    </row>
    <row r="208" spans="2:44" s="1" customFormat="1" ht="9.75" customHeight="1" x14ac:dyDescent="0.15">
      <c r="B208" s="252" t="s">
        <v>1183</v>
      </c>
      <c r="C208" s="252"/>
      <c r="D208" s="252"/>
      <c r="E208" s="252"/>
      <c r="F208" s="252"/>
      <c r="G208" s="265">
        <v>26365607.59</v>
      </c>
      <c r="H208" s="265"/>
      <c r="I208" s="265"/>
      <c r="J208" s="265"/>
      <c r="K208" s="265"/>
      <c r="L208" s="265"/>
      <c r="M208" s="265"/>
      <c r="N208" s="265"/>
      <c r="O208" s="265"/>
      <c r="P208" s="265"/>
      <c r="Q208" s="265"/>
      <c r="R208" s="257">
        <v>8.9977404262921602E-3</v>
      </c>
      <c r="S208" s="257"/>
      <c r="T208" s="257"/>
      <c r="U208" s="257"/>
      <c r="V208" s="257"/>
      <c r="W208" s="257"/>
      <c r="X208" s="257"/>
      <c r="Y208" s="257"/>
      <c r="Z208" s="257"/>
      <c r="AA208" s="257"/>
      <c r="AB208" s="256">
        <v>166</v>
      </c>
      <c r="AC208" s="256"/>
      <c r="AD208" s="256"/>
      <c r="AE208" s="256"/>
      <c r="AF208" s="256"/>
      <c r="AG208" s="256"/>
      <c r="AH208" s="256"/>
      <c r="AI208" s="256"/>
      <c r="AJ208" s="256"/>
      <c r="AK208" s="257">
        <v>3.9507818264035996E-3</v>
      </c>
      <c r="AL208" s="257"/>
      <c r="AM208" s="257"/>
      <c r="AN208" s="257"/>
      <c r="AO208" s="257"/>
      <c r="AP208" s="257"/>
    </row>
    <row r="209" spans="2:44" s="1" customFormat="1" ht="9.75" customHeight="1" x14ac:dyDescent="0.15">
      <c r="B209" s="252" t="s">
        <v>1184</v>
      </c>
      <c r="C209" s="252"/>
      <c r="D209" s="252"/>
      <c r="E209" s="252"/>
      <c r="F209" s="252"/>
      <c r="G209" s="265">
        <v>21448493.489999998</v>
      </c>
      <c r="H209" s="265"/>
      <c r="I209" s="265"/>
      <c r="J209" s="265"/>
      <c r="K209" s="265"/>
      <c r="L209" s="265"/>
      <c r="M209" s="265"/>
      <c r="N209" s="265"/>
      <c r="O209" s="265"/>
      <c r="P209" s="265"/>
      <c r="Q209" s="265"/>
      <c r="R209" s="257">
        <v>7.3196863110120101E-3</v>
      </c>
      <c r="S209" s="257"/>
      <c r="T209" s="257"/>
      <c r="U209" s="257"/>
      <c r="V209" s="257"/>
      <c r="W209" s="257"/>
      <c r="X209" s="257"/>
      <c r="Y209" s="257"/>
      <c r="Z209" s="257"/>
      <c r="AA209" s="257"/>
      <c r="AB209" s="256">
        <v>129</v>
      </c>
      <c r="AC209" s="256"/>
      <c r="AD209" s="256"/>
      <c r="AE209" s="256"/>
      <c r="AF209" s="256"/>
      <c r="AG209" s="256"/>
      <c r="AH209" s="256"/>
      <c r="AI209" s="256"/>
      <c r="AJ209" s="256"/>
      <c r="AK209" s="257">
        <v>3.07018587714497E-3</v>
      </c>
      <c r="AL209" s="257"/>
      <c r="AM209" s="257"/>
      <c r="AN209" s="257"/>
      <c r="AO209" s="257"/>
      <c r="AP209" s="257"/>
    </row>
    <row r="210" spans="2:44" s="1" customFormat="1" ht="9.75" customHeight="1" x14ac:dyDescent="0.15">
      <c r="B210" s="252" t="s">
        <v>1185</v>
      </c>
      <c r="C210" s="252"/>
      <c r="D210" s="252"/>
      <c r="E210" s="252"/>
      <c r="F210" s="252"/>
      <c r="G210" s="265">
        <v>2577934.79</v>
      </c>
      <c r="H210" s="265"/>
      <c r="I210" s="265"/>
      <c r="J210" s="265"/>
      <c r="K210" s="265"/>
      <c r="L210" s="265"/>
      <c r="M210" s="265"/>
      <c r="N210" s="265"/>
      <c r="O210" s="265"/>
      <c r="P210" s="265"/>
      <c r="Q210" s="265"/>
      <c r="R210" s="257">
        <v>8.7976687042576199E-4</v>
      </c>
      <c r="S210" s="257"/>
      <c r="T210" s="257"/>
      <c r="U210" s="257"/>
      <c r="V210" s="257"/>
      <c r="W210" s="257"/>
      <c r="X210" s="257"/>
      <c r="Y210" s="257"/>
      <c r="Z210" s="257"/>
      <c r="AA210" s="257"/>
      <c r="AB210" s="256">
        <v>31</v>
      </c>
      <c r="AC210" s="256"/>
      <c r="AD210" s="256"/>
      <c r="AE210" s="256"/>
      <c r="AF210" s="256"/>
      <c r="AG210" s="256"/>
      <c r="AH210" s="256"/>
      <c r="AI210" s="256"/>
      <c r="AJ210" s="256"/>
      <c r="AK210" s="257">
        <v>7.3779660613561195E-4</v>
      </c>
      <c r="AL210" s="257"/>
      <c r="AM210" s="257"/>
      <c r="AN210" s="257"/>
      <c r="AO210" s="257"/>
      <c r="AP210" s="257"/>
    </row>
    <row r="211" spans="2:44" s="1" customFormat="1" ht="9.75" customHeight="1" x14ac:dyDescent="0.15">
      <c r="B211" s="252" t="s">
        <v>1186</v>
      </c>
      <c r="C211" s="252"/>
      <c r="D211" s="252"/>
      <c r="E211" s="252"/>
      <c r="F211" s="252"/>
      <c r="G211" s="265">
        <v>16328781.59</v>
      </c>
      <c r="H211" s="265"/>
      <c r="I211" s="265"/>
      <c r="J211" s="265"/>
      <c r="K211" s="265"/>
      <c r="L211" s="265"/>
      <c r="M211" s="265"/>
      <c r="N211" s="265"/>
      <c r="O211" s="265"/>
      <c r="P211" s="265"/>
      <c r="Q211" s="265"/>
      <c r="R211" s="257">
        <v>5.5724920323915903E-3</v>
      </c>
      <c r="S211" s="257"/>
      <c r="T211" s="257"/>
      <c r="U211" s="257"/>
      <c r="V211" s="257"/>
      <c r="W211" s="257"/>
      <c r="X211" s="257"/>
      <c r="Y211" s="257"/>
      <c r="Z211" s="257"/>
      <c r="AA211" s="257"/>
      <c r="AB211" s="256">
        <v>197</v>
      </c>
      <c r="AC211" s="256"/>
      <c r="AD211" s="256"/>
      <c r="AE211" s="256"/>
      <c r="AF211" s="256"/>
      <c r="AG211" s="256"/>
      <c r="AH211" s="256"/>
      <c r="AI211" s="256"/>
      <c r="AJ211" s="256"/>
      <c r="AK211" s="257">
        <v>4.6885784325392098E-3</v>
      </c>
      <c r="AL211" s="257"/>
      <c r="AM211" s="257"/>
      <c r="AN211" s="257"/>
      <c r="AO211" s="257"/>
      <c r="AP211" s="257"/>
    </row>
    <row r="212" spans="2:44" s="1" customFormat="1" ht="9.75" customHeight="1" x14ac:dyDescent="0.15">
      <c r="B212" s="252" t="s">
        <v>1187</v>
      </c>
      <c r="C212" s="252"/>
      <c r="D212" s="252"/>
      <c r="E212" s="252"/>
      <c r="F212" s="252"/>
      <c r="G212" s="265">
        <v>3357278.54</v>
      </c>
      <c r="H212" s="265"/>
      <c r="I212" s="265"/>
      <c r="J212" s="265"/>
      <c r="K212" s="265"/>
      <c r="L212" s="265"/>
      <c r="M212" s="265"/>
      <c r="N212" s="265"/>
      <c r="O212" s="265"/>
      <c r="P212" s="265"/>
      <c r="Q212" s="265"/>
      <c r="R212" s="257">
        <v>1.14573201996447E-3</v>
      </c>
      <c r="S212" s="257"/>
      <c r="T212" s="257"/>
      <c r="U212" s="257"/>
      <c r="V212" s="257"/>
      <c r="W212" s="257"/>
      <c r="X212" s="257"/>
      <c r="Y212" s="257"/>
      <c r="Z212" s="257"/>
      <c r="AA212" s="257"/>
      <c r="AB212" s="256">
        <v>29</v>
      </c>
      <c r="AC212" s="256"/>
      <c r="AD212" s="256"/>
      <c r="AE212" s="256"/>
      <c r="AF212" s="256"/>
      <c r="AG212" s="256"/>
      <c r="AH212" s="256"/>
      <c r="AI212" s="256"/>
      <c r="AJ212" s="256"/>
      <c r="AK212" s="257">
        <v>6.9019682509460496E-4</v>
      </c>
      <c r="AL212" s="257"/>
      <c r="AM212" s="257"/>
      <c r="AN212" s="257"/>
      <c r="AO212" s="257"/>
      <c r="AP212" s="257"/>
    </row>
    <row r="213" spans="2:44" s="1" customFormat="1" ht="9.75" customHeight="1" x14ac:dyDescent="0.15">
      <c r="B213" s="252" t="s">
        <v>1188</v>
      </c>
      <c r="C213" s="252"/>
      <c r="D213" s="252"/>
      <c r="E213" s="252"/>
      <c r="F213" s="252"/>
      <c r="G213" s="265">
        <v>4299763.0599999996</v>
      </c>
      <c r="H213" s="265"/>
      <c r="I213" s="265"/>
      <c r="J213" s="265"/>
      <c r="K213" s="265"/>
      <c r="L213" s="265"/>
      <c r="M213" s="265"/>
      <c r="N213" s="265"/>
      <c r="O213" s="265"/>
      <c r="P213" s="265"/>
      <c r="Q213" s="265"/>
      <c r="R213" s="257">
        <v>1.46737190775431E-3</v>
      </c>
      <c r="S213" s="257"/>
      <c r="T213" s="257"/>
      <c r="U213" s="257"/>
      <c r="V213" s="257"/>
      <c r="W213" s="257"/>
      <c r="X213" s="257"/>
      <c r="Y213" s="257"/>
      <c r="Z213" s="257"/>
      <c r="AA213" s="257"/>
      <c r="AB213" s="256">
        <v>31</v>
      </c>
      <c r="AC213" s="256"/>
      <c r="AD213" s="256"/>
      <c r="AE213" s="256"/>
      <c r="AF213" s="256"/>
      <c r="AG213" s="256"/>
      <c r="AH213" s="256"/>
      <c r="AI213" s="256"/>
      <c r="AJ213" s="256"/>
      <c r="AK213" s="257">
        <v>7.3779660613561195E-4</v>
      </c>
      <c r="AL213" s="257"/>
      <c r="AM213" s="257"/>
      <c r="AN213" s="257"/>
      <c r="AO213" s="257"/>
      <c r="AP213" s="257"/>
    </row>
    <row r="214" spans="2:44" s="1" customFormat="1" ht="9.75" customHeight="1" x14ac:dyDescent="0.15">
      <c r="B214" s="252" t="s">
        <v>1189</v>
      </c>
      <c r="C214" s="252"/>
      <c r="D214" s="252"/>
      <c r="E214" s="252"/>
      <c r="F214" s="252"/>
      <c r="G214" s="265">
        <v>1287014.3999999999</v>
      </c>
      <c r="H214" s="265"/>
      <c r="I214" s="265"/>
      <c r="J214" s="265"/>
      <c r="K214" s="265"/>
      <c r="L214" s="265"/>
      <c r="M214" s="265"/>
      <c r="N214" s="265"/>
      <c r="O214" s="265"/>
      <c r="P214" s="265"/>
      <c r="Q214" s="265"/>
      <c r="R214" s="257">
        <v>4.3921694034816498E-4</v>
      </c>
      <c r="S214" s="257"/>
      <c r="T214" s="257"/>
      <c r="U214" s="257"/>
      <c r="V214" s="257"/>
      <c r="W214" s="257"/>
      <c r="X214" s="257"/>
      <c r="Y214" s="257"/>
      <c r="Z214" s="257"/>
      <c r="AA214" s="257"/>
      <c r="AB214" s="256">
        <v>13</v>
      </c>
      <c r="AC214" s="256"/>
      <c r="AD214" s="256"/>
      <c r="AE214" s="256"/>
      <c r="AF214" s="256"/>
      <c r="AG214" s="256"/>
      <c r="AH214" s="256"/>
      <c r="AI214" s="256"/>
      <c r="AJ214" s="256"/>
      <c r="AK214" s="257">
        <v>3.0939857676654702E-4</v>
      </c>
      <c r="AL214" s="257"/>
      <c r="AM214" s="257"/>
      <c r="AN214" s="257"/>
      <c r="AO214" s="257"/>
      <c r="AP214" s="257"/>
    </row>
    <row r="215" spans="2:44" s="1" customFormat="1" ht="9.75" customHeight="1" x14ac:dyDescent="0.15">
      <c r="B215" s="252" t="s">
        <v>1190</v>
      </c>
      <c r="C215" s="252"/>
      <c r="D215" s="252"/>
      <c r="E215" s="252"/>
      <c r="F215" s="252"/>
      <c r="G215" s="265">
        <v>64268</v>
      </c>
      <c r="H215" s="265"/>
      <c r="I215" s="265"/>
      <c r="J215" s="265"/>
      <c r="K215" s="265"/>
      <c r="L215" s="265"/>
      <c r="M215" s="265"/>
      <c r="N215" s="265"/>
      <c r="O215" s="265"/>
      <c r="P215" s="265"/>
      <c r="Q215" s="265"/>
      <c r="R215" s="257">
        <v>2.19326173213725E-5</v>
      </c>
      <c r="S215" s="257"/>
      <c r="T215" s="257"/>
      <c r="U215" s="257"/>
      <c r="V215" s="257"/>
      <c r="W215" s="257"/>
      <c r="X215" s="257"/>
      <c r="Y215" s="257"/>
      <c r="Z215" s="257"/>
      <c r="AA215" s="257"/>
      <c r="AB215" s="256">
        <v>1</v>
      </c>
      <c r="AC215" s="256"/>
      <c r="AD215" s="256"/>
      <c r="AE215" s="256"/>
      <c r="AF215" s="256"/>
      <c r="AG215" s="256"/>
      <c r="AH215" s="256"/>
      <c r="AI215" s="256"/>
      <c r="AJ215" s="256"/>
      <c r="AK215" s="257">
        <v>2.3799890520503601E-5</v>
      </c>
      <c r="AL215" s="257"/>
      <c r="AM215" s="257"/>
      <c r="AN215" s="257"/>
      <c r="AO215" s="257"/>
      <c r="AP215" s="257"/>
    </row>
    <row r="216" spans="2:44" s="1" customFormat="1" ht="9.75" customHeight="1" x14ac:dyDescent="0.15">
      <c r="B216" s="252" t="s">
        <v>1191</v>
      </c>
      <c r="C216" s="252"/>
      <c r="D216" s="252"/>
      <c r="E216" s="252"/>
      <c r="F216" s="252"/>
      <c r="G216" s="265">
        <v>2708869590.8499799</v>
      </c>
      <c r="H216" s="265"/>
      <c r="I216" s="265"/>
      <c r="J216" s="265"/>
      <c r="K216" s="265"/>
      <c r="L216" s="265"/>
      <c r="M216" s="265"/>
      <c r="N216" s="265"/>
      <c r="O216" s="265"/>
      <c r="P216" s="265"/>
      <c r="Q216" s="265"/>
      <c r="R216" s="257">
        <v>0.92445073924216803</v>
      </c>
      <c r="S216" s="257"/>
      <c r="T216" s="257"/>
      <c r="U216" s="257"/>
      <c r="V216" s="257"/>
      <c r="W216" s="257"/>
      <c r="X216" s="257"/>
      <c r="Y216" s="257"/>
      <c r="Z216" s="257"/>
      <c r="AA216" s="257"/>
      <c r="AB216" s="256">
        <v>39791</v>
      </c>
      <c r="AC216" s="256"/>
      <c r="AD216" s="256"/>
      <c r="AE216" s="256"/>
      <c r="AF216" s="256"/>
      <c r="AG216" s="256"/>
      <c r="AH216" s="256"/>
      <c r="AI216" s="256"/>
      <c r="AJ216" s="256"/>
      <c r="AK216" s="257">
        <v>0.94702144370135899</v>
      </c>
      <c r="AL216" s="257"/>
      <c r="AM216" s="257"/>
      <c r="AN216" s="257"/>
      <c r="AO216" s="257"/>
      <c r="AP216" s="257"/>
    </row>
    <row r="217" spans="2:44" s="1" customFormat="1" ht="10.199999999999999" customHeight="1" x14ac:dyDescent="0.15">
      <c r="B217" s="269"/>
      <c r="C217" s="269"/>
      <c r="D217" s="269"/>
      <c r="E217" s="269"/>
      <c r="F217" s="269"/>
      <c r="G217" s="266">
        <v>2930247633.3899798</v>
      </c>
      <c r="H217" s="266"/>
      <c r="I217" s="266"/>
      <c r="J217" s="266"/>
      <c r="K217" s="266"/>
      <c r="L217" s="266"/>
      <c r="M217" s="266"/>
      <c r="N217" s="266"/>
      <c r="O217" s="266"/>
      <c r="P217" s="266"/>
      <c r="Q217" s="266"/>
      <c r="R217" s="264">
        <v>1</v>
      </c>
      <c r="S217" s="264"/>
      <c r="T217" s="264"/>
      <c r="U217" s="264"/>
      <c r="V217" s="264"/>
      <c r="W217" s="264"/>
      <c r="X217" s="264"/>
      <c r="Y217" s="264"/>
      <c r="Z217" s="264"/>
      <c r="AA217" s="264"/>
      <c r="AB217" s="263">
        <v>42017</v>
      </c>
      <c r="AC217" s="263"/>
      <c r="AD217" s="263"/>
      <c r="AE217" s="263"/>
      <c r="AF217" s="263"/>
      <c r="AG217" s="263"/>
      <c r="AH217" s="263"/>
      <c r="AI217" s="263"/>
      <c r="AJ217" s="263"/>
      <c r="AK217" s="264">
        <v>1</v>
      </c>
      <c r="AL217" s="264"/>
      <c r="AM217" s="264"/>
      <c r="AN217" s="264"/>
      <c r="AO217" s="264"/>
      <c r="AP217" s="264"/>
    </row>
    <row r="218" spans="2:44" s="1" customFormat="1" ht="7.2" customHeight="1" x14ac:dyDescent="0.15"/>
    <row r="219" spans="2:44" s="1" customFormat="1" ht="15.3" customHeight="1" x14ac:dyDescent="0.15">
      <c r="B219" s="250" t="s">
        <v>1237</v>
      </c>
      <c r="C219" s="250"/>
      <c r="D219" s="250"/>
      <c r="E219" s="250"/>
      <c r="F219" s="250"/>
      <c r="G219" s="250"/>
      <c r="H219" s="250"/>
      <c r="I219" s="250"/>
      <c r="J219" s="250"/>
      <c r="K219" s="250"/>
      <c r="L219" s="250"/>
      <c r="M219" s="250"/>
      <c r="N219" s="250"/>
      <c r="O219" s="250"/>
      <c r="P219" s="250"/>
      <c r="Q219" s="250"/>
      <c r="R219" s="250"/>
      <c r="S219" s="250"/>
      <c r="T219" s="250"/>
      <c r="U219" s="250"/>
      <c r="V219" s="250"/>
      <c r="W219" s="250"/>
      <c r="X219" s="250"/>
      <c r="Y219" s="250"/>
      <c r="Z219" s="250"/>
      <c r="AA219" s="250"/>
      <c r="AB219" s="250"/>
      <c r="AC219" s="250"/>
      <c r="AD219" s="250"/>
      <c r="AE219" s="250"/>
      <c r="AF219" s="250"/>
      <c r="AG219" s="250"/>
      <c r="AH219" s="250"/>
      <c r="AI219" s="250"/>
      <c r="AJ219" s="250"/>
      <c r="AK219" s="250"/>
      <c r="AL219" s="250"/>
      <c r="AM219" s="250"/>
      <c r="AN219" s="250"/>
      <c r="AO219" s="250"/>
      <c r="AP219" s="250"/>
      <c r="AQ219" s="250"/>
      <c r="AR219" s="250"/>
    </row>
    <row r="220" spans="2:44" s="1" customFormat="1" ht="6.3" customHeight="1" x14ac:dyDescent="0.15"/>
    <row r="221" spans="2:44" s="1" customFormat="1" ht="9.75" customHeight="1" x14ac:dyDescent="0.15">
      <c r="B221" s="269"/>
      <c r="C221" s="269"/>
      <c r="D221" s="269"/>
      <c r="E221" s="269"/>
      <c r="F221" s="248" t="s">
        <v>1113</v>
      </c>
      <c r="G221" s="248"/>
      <c r="H221" s="248"/>
      <c r="I221" s="248"/>
      <c r="J221" s="248"/>
      <c r="K221" s="248"/>
      <c r="L221" s="248"/>
      <c r="M221" s="248"/>
      <c r="N221" s="248"/>
      <c r="O221" s="248"/>
      <c r="P221" s="248"/>
      <c r="Q221" s="248" t="s">
        <v>1114</v>
      </c>
      <c r="R221" s="248"/>
      <c r="S221" s="248"/>
      <c r="T221" s="248"/>
      <c r="U221" s="248"/>
      <c r="V221" s="248"/>
      <c r="W221" s="248"/>
      <c r="X221" s="248"/>
      <c r="Y221" s="248"/>
      <c r="Z221" s="248"/>
      <c r="AA221" s="248" t="s">
        <v>1115</v>
      </c>
      <c r="AB221" s="248"/>
      <c r="AC221" s="248"/>
      <c r="AD221" s="248"/>
      <c r="AE221" s="248"/>
      <c r="AF221" s="248"/>
      <c r="AG221" s="248"/>
      <c r="AH221" s="248"/>
      <c r="AI221" s="248"/>
      <c r="AJ221" s="248" t="s">
        <v>1114</v>
      </c>
      <c r="AK221" s="248"/>
      <c r="AL221" s="248"/>
      <c r="AM221" s="248"/>
      <c r="AN221" s="248"/>
      <c r="AO221" s="248"/>
      <c r="AP221" s="248"/>
    </row>
    <row r="222" spans="2:44" s="1" customFormat="1" ht="9.75" customHeight="1" x14ac:dyDescent="0.15">
      <c r="B222" s="252" t="s">
        <v>1192</v>
      </c>
      <c r="C222" s="252"/>
      <c r="D222" s="252"/>
      <c r="E222" s="252"/>
      <c r="F222" s="265">
        <v>2930247633.3899999</v>
      </c>
      <c r="G222" s="265"/>
      <c r="H222" s="265"/>
      <c r="I222" s="265"/>
      <c r="J222" s="265"/>
      <c r="K222" s="265"/>
      <c r="L222" s="265"/>
      <c r="M222" s="265"/>
      <c r="N222" s="265"/>
      <c r="O222" s="265"/>
      <c r="P222" s="265"/>
      <c r="Q222" s="257">
        <v>1</v>
      </c>
      <c r="R222" s="257"/>
      <c r="S222" s="257"/>
      <c r="T222" s="257"/>
      <c r="U222" s="257"/>
      <c r="V222" s="257"/>
      <c r="W222" s="257"/>
      <c r="X222" s="257"/>
      <c r="Y222" s="257"/>
      <c r="Z222" s="257"/>
      <c r="AA222" s="256">
        <v>42017</v>
      </c>
      <c r="AB222" s="256"/>
      <c r="AC222" s="256"/>
      <c r="AD222" s="256"/>
      <c r="AE222" s="256"/>
      <c r="AF222" s="256"/>
      <c r="AG222" s="256"/>
      <c r="AH222" s="256"/>
      <c r="AI222" s="256"/>
      <c r="AJ222" s="257">
        <v>1</v>
      </c>
      <c r="AK222" s="257"/>
      <c r="AL222" s="257"/>
      <c r="AM222" s="257"/>
      <c r="AN222" s="257"/>
      <c r="AO222" s="257"/>
      <c r="AP222" s="257"/>
    </row>
    <row r="223" spans="2:44" s="1" customFormat="1" ht="9.75" customHeight="1" x14ac:dyDescent="0.15">
      <c r="B223" s="269"/>
      <c r="C223" s="269"/>
      <c r="D223" s="269"/>
      <c r="E223" s="269"/>
      <c r="F223" s="266">
        <v>2930247633.3899999</v>
      </c>
      <c r="G223" s="266"/>
      <c r="H223" s="266"/>
      <c r="I223" s="266"/>
      <c r="J223" s="266"/>
      <c r="K223" s="266"/>
      <c r="L223" s="266"/>
      <c r="M223" s="266"/>
      <c r="N223" s="266"/>
      <c r="O223" s="266"/>
      <c r="P223" s="266"/>
      <c r="Q223" s="264">
        <v>1</v>
      </c>
      <c r="R223" s="264"/>
      <c r="S223" s="264"/>
      <c r="T223" s="264"/>
      <c r="U223" s="264"/>
      <c r="V223" s="264"/>
      <c r="W223" s="264"/>
      <c r="X223" s="264"/>
      <c r="Y223" s="264"/>
      <c r="Z223" s="264"/>
      <c r="AA223" s="263">
        <v>42017</v>
      </c>
      <c r="AB223" s="263"/>
      <c r="AC223" s="263"/>
      <c r="AD223" s="263"/>
      <c r="AE223" s="263"/>
      <c r="AF223" s="263"/>
      <c r="AG223" s="263"/>
      <c r="AH223" s="263"/>
      <c r="AI223" s="263"/>
      <c r="AJ223" s="264">
        <v>1</v>
      </c>
      <c r="AK223" s="264"/>
      <c r="AL223" s="264"/>
      <c r="AM223" s="264"/>
      <c r="AN223" s="264"/>
      <c r="AO223" s="264"/>
      <c r="AP223" s="264"/>
    </row>
    <row r="224" spans="2:44" s="1" customFormat="1" ht="14.1" customHeight="1" x14ac:dyDescent="0.15"/>
    <row r="225" spans="2:44" s="1" customFormat="1" ht="15.3" customHeight="1" x14ac:dyDescent="0.15">
      <c r="B225" s="250" t="s">
        <v>1238</v>
      </c>
      <c r="C225" s="250"/>
      <c r="D225" s="250"/>
      <c r="E225" s="250"/>
      <c r="F225" s="250"/>
      <c r="G225" s="250"/>
      <c r="H225" s="250"/>
      <c r="I225" s="250"/>
      <c r="J225" s="250"/>
      <c r="K225" s="250"/>
      <c r="L225" s="250"/>
      <c r="M225" s="250"/>
      <c r="N225" s="250"/>
      <c r="O225" s="250"/>
      <c r="P225" s="250"/>
      <c r="Q225" s="250"/>
      <c r="R225" s="250"/>
      <c r="S225" s="250"/>
      <c r="T225" s="250"/>
      <c r="U225" s="250"/>
      <c r="V225" s="250"/>
      <c r="W225" s="250"/>
      <c r="X225" s="250"/>
      <c r="Y225" s="250"/>
      <c r="Z225" s="250"/>
      <c r="AA225" s="250"/>
      <c r="AB225" s="250"/>
      <c r="AC225" s="250"/>
      <c r="AD225" s="250"/>
      <c r="AE225" s="250"/>
      <c r="AF225" s="250"/>
      <c r="AG225" s="250"/>
      <c r="AH225" s="250"/>
      <c r="AI225" s="250"/>
      <c r="AJ225" s="250"/>
      <c r="AK225" s="250"/>
      <c r="AL225" s="250"/>
      <c r="AM225" s="250"/>
      <c r="AN225" s="250"/>
      <c r="AO225" s="250"/>
      <c r="AP225" s="250"/>
      <c r="AQ225" s="250"/>
      <c r="AR225" s="250"/>
    </row>
    <row r="226" spans="2:44" s="1" customFormat="1" ht="5.55" customHeight="1" x14ac:dyDescent="0.15"/>
    <row r="227" spans="2:44" s="1" customFormat="1" ht="10.65" customHeight="1" x14ac:dyDescent="0.15">
      <c r="B227" s="269"/>
      <c r="C227" s="269"/>
      <c r="D227" s="248" t="s">
        <v>1113</v>
      </c>
      <c r="E227" s="248"/>
      <c r="F227" s="248"/>
      <c r="G227" s="248"/>
      <c r="H227" s="248"/>
      <c r="I227" s="248"/>
      <c r="J227" s="248"/>
      <c r="K227" s="248"/>
      <c r="L227" s="248"/>
      <c r="M227" s="248"/>
      <c r="N227" s="248"/>
      <c r="O227" s="248" t="s">
        <v>1114</v>
      </c>
      <c r="P227" s="248"/>
      <c r="Q227" s="248"/>
      <c r="R227" s="248"/>
      <c r="S227" s="248"/>
      <c r="T227" s="248"/>
      <c r="U227" s="248"/>
      <c r="V227" s="248"/>
      <c r="W227" s="248"/>
      <c r="X227" s="248"/>
      <c r="Y227" s="248" t="s">
        <v>1115</v>
      </c>
      <c r="Z227" s="248"/>
      <c r="AA227" s="248"/>
      <c r="AB227" s="248"/>
      <c r="AC227" s="248"/>
      <c r="AD227" s="248"/>
      <c r="AE227" s="248"/>
      <c r="AF227" s="248"/>
      <c r="AG227" s="248"/>
      <c r="AH227" s="248" t="s">
        <v>1114</v>
      </c>
      <c r="AI227" s="248"/>
      <c r="AJ227" s="248"/>
      <c r="AK227" s="248"/>
      <c r="AL227" s="248"/>
      <c r="AM227" s="248"/>
      <c r="AN227" s="248"/>
      <c r="AO227" s="248"/>
    </row>
    <row r="228" spans="2:44" s="1" customFormat="1" ht="9.75" customHeight="1" x14ac:dyDescent="0.15">
      <c r="B228" s="252" t="s">
        <v>1193</v>
      </c>
      <c r="C228" s="252"/>
      <c r="D228" s="265">
        <v>2826486341.0899801</v>
      </c>
      <c r="E228" s="265"/>
      <c r="F228" s="265"/>
      <c r="G228" s="265"/>
      <c r="H228" s="265"/>
      <c r="I228" s="265"/>
      <c r="J228" s="265"/>
      <c r="K228" s="265"/>
      <c r="L228" s="265"/>
      <c r="M228" s="265"/>
      <c r="N228" s="265"/>
      <c r="O228" s="257">
        <v>0.96458958242380399</v>
      </c>
      <c r="P228" s="257"/>
      <c r="Q228" s="257"/>
      <c r="R228" s="257"/>
      <c r="S228" s="257"/>
      <c r="T228" s="257"/>
      <c r="U228" s="257"/>
      <c r="V228" s="257"/>
      <c r="W228" s="257"/>
      <c r="X228" s="257"/>
      <c r="Y228" s="256">
        <v>40766</v>
      </c>
      <c r="Z228" s="256"/>
      <c r="AA228" s="256"/>
      <c r="AB228" s="256"/>
      <c r="AC228" s="256"/>
      <c r="AD228" s="256"/>
      <c r="AE228" s="256"/>
      <c r="AF228" s="256"/>
      <c r="AG228" s="256"/>
      <c r="AH228" s="257">
        <v>0.97022633695884997</v>
      </c>
      <c r="AI228" s="257"/>
      <c r="AJ228" s="257"/>
      <c r="AK228" s="257"/>
      <c r="AL228" s="257"/>
      <c r="AM228" s="257"/>
      <c r="AN228" s="257"/>
      <c r="AO228" s="257"/>
    </row>
    <row r="229" spans="2:44" s="1" customFormat="1" ht="9.75" customHeight="1" x14ac:dyDescent="0.15">
      <c r="B229" s="252" t="s">
        <v>1194</v>
      </c>
      <c r="C229" s="252"/>
      <c r="D229" s="265">
        <v>77328455.950000003</v>
      </c>
      <c r="E229" s="265"/>
      <c r="F229" s="265"/>
      <c r="G229" s="265"/>
      <c r="H229" s="265"/>
      <c r="I229" s="265"/>
      <c r="J229" s="265"/>
      <c r="K229" s="265"/>
      <c r="L229" s="265"/>
      <c r="M229" s="265"/>
      <c r="N229" s="265"/>
      <c r="O229" s="257">
        <v>2.63897341196857E-2</v>
      </c>
      <c r="P229" s="257"/>
      <c r="Q229" s="257"/>
      <c r="R229" s="257"/>
      <c r="S229" s="257"/>
      <c r="T229" s="257"/>
      <c r="U229" s="257"/>
      <c r="V229" s="257"/>
      <c r="W229" s="257"/>
      <c r="X229" s="257"/>
      <c r="Y229" s="256">
        <v>529</v>
      </c>
      <c r="Z229" s="256"/>
      <c r="AA229" s="256"/>
      <c r="AB229" s="256"/>
      <c r="AC229" s="256"/>
      <c r="AD229" s="256"/>
      <c r="AE229" s="256"/>
      <c r="AF229" s="256"/>
      <c r="AG229" s="256"/>
      <c r="AH229" s="257">
        <v>1.25901420853464E-2</v>
      </c>
      <c r="AI229" s="257"/>
      <c r="AJ229" s="257"/>
      <c r="AK229" s="257"/>
      <c r="AL229" s="257"/>
      <c r="AM229" s="257"/>
      <c r="AN229" s="257"/>
      <c r="AO229" s="257"/>
    </row>
    <row r="230" spans="2:44" s="1" customFormat="1" ht="9.75" customHeight="1" x14ac:dyDescent="0.15">
      <c r="B230" s="252" t="s">
        <v>1195</v>
      </c>
      <c r="C230" s="252"/>
      <c r="D230" s="265">
        <v>26432836.350000001</v>
      </c>
      <c r="E230" s="265"/>
      <c r="F230" s="265"/>
      <c r="G230" s="265"/>
      <c r="H230" s="265"/>
      <c r="I230" s="265"/>
      <c r="J230" s="265"/>
      <c r="K230" s="265"/>
      <c r="L230" s="265"/>
      <c r="M230" s="265"/>
      <c r="N230" s="265"/>
      <c r="O230" s="257">
        <v>9.0206834565104803E-3</v>
      </c>
      <c r="P230" s="257"/>
      <c r="Q230" s="257"/>
      <c r="R230" s="257"/>
      <c r="S230" s="257"/>
      <c r="T230" s="257"/>
      <c r="U230" s="257"/>
      <c r="V230" s="257"/>
      <c r="W230" s="257"/>
      <c r="X230" s="257"/>
      <c r="Y230" s="256">
        <v>722</v>
      </c>
      <c r="Z230" s="256"/>
      <c r="AA230" s="256"/>
      <c r="AB230" s="256"/>
      <c r="AC230" s="256"/>
      <c r="AD230" s="256"/>
      <c r="AE230" s="256"/>
      <c r="AF230" s="256"/>
      <c r="AG230" s="256"/>
      <c r="AH230" s="257">
        <v>1.71835209558036E-2</v>
      </c>
      <c r="AI230" s="257"/>
      <c r="AJ230" s="257"/>
      <c r="AK230" s="257"/>
      <c r="AL230" s="257"/>
      <c r="AM230" s="257"/>
      <c r="AN230" s="257"/>
      <c r="AO230" s="257"/>
    </row>
    <row r="231" spans="2:44" s="1" customFormat="1" ht="9.75" customHeight="1" x14ac:dyDescent="0.15">
      <c r="B231" s="269"/>
      <c r="C231" s="269"/>
      <c r="D231" s="266">
        <v>2930247633.3899798</v>
      </c>
      <c r="E231" s="266"/>
      <c r="F231" s="266"/>
      <c r="G231" s="266"/>
      <c r="H231" s="266"/>
      <c r="I231" s="266"/>
      <c r="J231" s="266"/>
      <c r="K231" s="266"/>
      <c r="L231" s="266"/>
      <c r="M231" s="266"/>
      <c r="N231" s="266"/>
      <c r="O231" s="264">
        <v>1</v>
      </c>
      <c r="P231" s="264"/>
      <c r="Q231" s="264"/>
      <c r="R231" s="264"/>
      <c r="S231" s="264"/>
      <c r="T231" s="264"/>
      <c r="U231" s="264"/>
      <c r="V231" s="264"/>
      <c r="W231" s="264"/>
      <c r="X231" s="264"/>
      <c r="Y231" s="263">
        <v>42017</v>
      </c>
      <c r="Z231" s="263"/>
      <c r="AA231" s="263"/>
      <c r="AB231" s="263"/>
      <c r="AC231" s="263"/>
      <c r="AD231" s="263"/>
      <c r="AE231" s="263"/>
      <c r="AF231" s="263"/>
      <c r="AG231" s="263"/>
      <c r="AH231" s="264">
        <v>1</v>
      </c>
      <c r="AI231" s="264"/>
      <c r="AJ231" s="264"/>
      <c r="AK231" s="264"/>
      <c r="AL231" s="264"/>
      <c r="AM231" s="264"/>
      <c r="AN231" s="264"/>
      <c r="AO231" s="264"/>
    </row>
    <row r="232" spans="2:44" s="1" customFormat="1" ht="7.2" customHeight="1" x14ac:dyDescent="0.15"/>
    <row r="233" spans="2:44" s="1" customFormat="1" ht="15.3" customHeight="1" x14ac:dyDescent="0.15">
      <c r="B233" s="250" t="s">
        <v>1239</v>
      </c>
      <c r="C233" s="250"/>
      <c r="D233" s="250"/>
      <c r="E233" s="250"/>
      <c r="F233" s="250"/>
      <c r="G233" s="250"/>
      <c r="H233" s="250"/>
      <c r="I233" s="250"/>
      <c r="J233" s="250"/>
      <c r="K233" s="250"/>
      <c r="L233" s="250"/>
      <c r="M233" s="250"/>
      <c r="N233" s="250"/>
      <c r="O233" s="250"/>
      <c r="P233" s="250"/>
      <c r="Q233" s="250"/>
      <c r="R233" s="250"/>
      <c r="S233" s="250"/>
      <c r="T233" s="250"/>
      <c r="U233" s="250"/>
      <c r="V233" s="250"/>
      <c r="W233" s="250"/>
      <c r="X233" s="250"/>
      <c r="Y233" s="250"/>
      <c r="Z233" s="250"/>
      <c r="AA233" s="250"/>
      <c r="AB233" s="250"/>
      <c r="AC233" s="250"/>
      <c r="AD233" s="250"/>
      <c r="AE233" s="250"/>
      <c r="AF233" s="250"/>
      <c r="AG233" s="250"/>
      <c r="AH233" s="250"/>
      <c r="AI233" s="250"/>
      <c r="AJ233" s="250"/>
      <c r="AK233" s="250"/>
      <c r="AL233" s="250"/>
      <c r="AM233" s="250"/>
      <c r="AN233" s="250"/>
      <c r="AO233" s="250"/>
      <c r="AP233" s="250"/>
      <c r="AQ233" s="250"/>
      <c r="AR233" s="250"/>
    </row>
    <row r="234" spans="2:44" s="1" customFormat="1" ht="6.3" customHeight="1" x14ac:dyDescent="0.15"/>
    <row r="235" spans="2:44" s="1" customFormat="1" ht="10.199999999999999" customHeight="1" x14ac:dyDescent="0.15">
      <c r="B235" s="52"/>
      <c r="C235" s="248" t="s">
        <v>1113</v>
      </c>
      <c r="D235" s="248"/>
      <c r="E235" s="248"/>
      <c r="F235" s="248"/>
      <c r="G235" s="248"/>
      <c r="H235" s="248"/>
      <c r="I235" s="248"/>
      <c r="J235" s="248"/>
      <c r="K235" s="248"/>
      <c r="L235" s="248"/>
      <c r="M235" s="248"/>
      <c r="N235" s="248" t="s">
        <v>1114</v>
      </c>
      <c r="O235" s="248"/>
      <c r="P235" s="248"/>
      <c r="Q235" s="248"/>
      <c r="R235" s="248"/>
      <c r="S235" s="248"/>
      <c r="T235" s="248"/>
      <c r="U235" s="248"/>
      <c r="V235" s="248"/>
      <c r="W235" s="248"/>
      <c r="X235" s="248" t="s">
        <v>1115</v>
      </c>
      <c r="Y235" s="248"/>
      <c r="Z235" s="248"/>
      <c r="AA235" s="248"/>
      <c r="AB235" s="248"/>
      <c r="AC235" s="248"/>
      <c r="AD235" s="248"/>
      <c r="AE235" s="248"/>
      <c r="AF235" s="248"/>
      <c r="AG235" s="248" t="s">
        <v>1114</v>
      </c>
      <c r="AH235" s="248"/>
      <c r="AI235" s="248"/>
      <c r="AJ235" s="248"/>
      <c r="AK235" s="248"/>
      <c r="AL235" s="248"/>
      <c r="AM235" s="248"/>
      <c r="AN235" s="248"/>
      <c r="AO235" s="248"/>
    </row>
    <row r="236" spans="2:44" s="1" customFormat="1" ht="8.85" customHeight="1" x14ac:dyDescent="0.15">
      <c r="B236" s="12" t="s">
        <v>1196</v>
      </c>
      <c r="C236" s="265">
        <v>128926458.54000001</v>
      </c>
      <c r="D236" s="265"/>
      <c r="E236" s="265"/>
      <c r="F236" s="265"/>
      <c r="G236" s="265"/>
      <c r="H236" s="265"/>
      <c r="I236" s="265"/>
      <c r="J236" s="265"/>
      <c r="K236" s="265"/>
      <c r="L236" s="265"/>
      <c r="M236" s="265"/>
      <c r="N236" s="257">
        <v>4.3998485681172698E-2</v>
      </c>
      <c r="O236" s="257"/>
      <c r="P236" s="257"/>
      <c r="Q236" s="257"/>
      <c r="R236" s="257"/>
      <c r="S236" s="257"/>
      <c r="T236" s="257"/>
      <c r="U236" s="257"/>
      <c r="V236" s="257"/>
      <c r="W236" s="257"/>
      <c r="X236" s="256">
        <v>8356</v>
      </c>
      <c r="Y236" s="256"/>
      <c r="Z236" s="256"/>
      <c r="AA236" s="256"/>
      <c r="AB236" s="256"/>
      <c r="AC236" s="256"/>
      <c r="AD236" s="256"/>
      <c r="AE236" s="256"/>
      <c r="AF236" s="256"/>
      <c r="AG236" s="257">
        <v>0.198871885189328</v>
      </c>
      <c r="AH236" s="257"/>
      <c r="AI236" s="257"/>
      <c r="AJ236" s="257"/>
      <c r="AK236" s="257"/>
      <c r="AL236" s="257"/>
      <c r="AM236" s="257"/>
      <c r="AN236" s="257"/>
      <c r="AO236" s="257"/>
    </row>
    <row r="237" spans="2:44" s="1" customFormat="1" ht="8.85" customHeight="1" x14ac:dyDescent="0.15">
      <c r="B237" s="12" t="s">
        <v>1197</v>
      </c>
      <c r="C237" s="265">
        <v>241439246.38999999</v>
      </c>
      <c r="D237" s="265"/>
      <c r="E237" s="265"/>
      <c r="F237" s="265"/>
      <c r="G237" s="265"/>
      <c r="H237" s="265"/>
      <c r="I237" s="265"/>
      <c r="J237" s="265"/>
      <c r="K237" s="265"/>
      <c r="L237" s="265"/>
      <c r="M237" s="265"/>
      <c r="N237" s="257">
        <v>8.2395509389313698E-2</v>
      </c>
      <c r="O237" s="257"/>
      <c r="P237" s="257"/>
      <c r="Q237" s="257"/>
      <c r="R237" s="257"/>
      <c r="S237" s="257"/>
      <c r="T237" s="257"/>
      <c r="U237" s="257"/>
      <c r="V237" s="257"/>
      <c r="W237" s="257"/>
      <c r="X237" s="256">
        <v>5787</v>
      </c>
      <c r="Y237" s="256"/>
      <c r="Z237" s="256"/>
      <c r="AA237" s="256"/>
      <c r="AB237" s="256"/>
      <c r="AC237" s="256"/>
      <c r="AD237" s="256"/>
      <c r="AE237" s="256"/>
      <c r="AF237" s="256"/>
      <c r="AG237" s="257">
        <v>0.13772996644215399</v>
      </c>
      <c r="AH237" s="257"/>
      <c r="AI237" s="257"/>
      <c r="AJ237" s="257"/>
      <c r="AK237" s="257"/>
      <c r="AL237" s="257"/>
      <c r="AM237" s="257"/>
      <c r="AN237" s="257"/>
      <c r="AO237" s="257"/>
    </row>
    <row r="238" spans="2:44" s="1" customFormat="1" ht="8.85" customHeight="1" x14ac:dyDescent="0.15">
      <c r="B238" s="12" t="s">
        <v>1198</v>
      </c>
      <c r="C238" s="265">
        <v>334351105.26999998</v>
      </c>
      <c r="D238" s="265"/>
      <c r="E238" s="265"/>
      <c r="F238" s="265"/>
      <c r="G238" s="265"/>
      <c r="H238" s="265"/>
      <c r="I238" s="265"/>
      <c r="J238" s="265"/>
      <c r="K238" s="265"/>
      <c r="L238" s="265"/>
      <c r="M238" s="265"/>
      <c r="N238" s="257">
        <v>0.11410336159309201</v>
      </c>
      <c r="O238" s="257"/>
      <c r="P238" s="257"/>
      <c r="Q238" s="257"/>
      <c r="R238" s="257"/>
      <c r="S238" s="257"/>
      <c r="T238" s="257"/>
      <c r="U238" s="257"/>
      <c r="V238" s="257"/>
      <c r="W238" s="257"/>
      <c r="X238" s="256">
        <v>5687</v>
      </c>
      <c r="Y238" s="256"/>
      <c r="Z238" s="256"/>
      <c r="AA238" s="256"/>
      <c r="AB238" s="256"/>
      <c r="AC238" s="256"/>
      <c r="AD238" s="256"/>
      <c r="AE238" s="256"/>
      <c r="AF238" s="256"/>
      <c r="AG238" s="257">
        <v>0.13534997739010399</v>
      </c>
      <c r="AH238" s="257"/>
      <c r="AI238" s="257"/>
      <c r="AJ238" s="257"/>
      <c r="AK238" s="257"/>
      <c r="AL238" s="257"/>
      <c r="AM238" s="257"/>
      <c r="AN238" s="257"/>
      <c r="AO238" s="257"/>
    </row>
    <row r="239" spans="2:44" s="1" customFormat="1" ht="8.85" customHeight="1" x14ac:dyDescent="0.15">
      <c r="B239" s="12" t="s">
        <v>1199</v>
      </c>
      <c r="C239" s="265">
        <v>403676093.32999903</v>
      </c>
      <c r="D239" s="265"/>
      <c r="E239" s="265"/>
      <c r="F239" s="265"/>
      <c r="G239" s="265"/>
      <c r="H239" s="265"/>
      <c r="I239" s="265"/>
      <c r="J239" s="265"/>
      <c r="K239" s="265"/>
      <c r="L239" s="265"/>
      <c r="M239" s="265"/>
      <c r="N239" s="257">
        <v>0.13776176754829</v>
      </c>
      <c r="O239" s="257"/>
      <c r="P239" s="257"/>
      <c r="Q239" s="257"/>
      <c r="R239" s="257"/>
      <c r="S239" s="257"/>
      <c r="T239" s="257"/>
      <c r="U239" s="257"/>
      <c r="V239" s="257"/>
      <c r="W239" s="257"/>
      <c r="X239" s="256">
        <v>5492</v>
      </c>
      <c r="Y239" s="256"/>
      <c r="Z239" s="256"/>
      <c r="AA239" s="256"/>
      <c r="AB239" s="256"/>
      <c r="AC239" s="256"/>
      <c r="AD239" s="256"/>
      <c r="AE239" s="256"/>
      <c r="AF239" s="256"/>
      <c r="AG239" s="257">
        <v>0.130708998738606</v>
      </c>
      <c r="AH239" s="257"/>
      <c r="AI239" s="257"/>
      <c r="AJ239" s="257"/>
      <c r="AK239" s="257"/>
      <c r="AL239" s="257"/>
      <c r="AM239" s="257"/>
      <c r="AN239" s="257"/>
      <c r="AO239" s="257"/>
    </row>
    <row r="240" spans="2:44" s="1" customFormat="1" ht="8.85" customHeight="1" x14ac:dyDescent="0.15">
      <c r="B240" s="12" t="s">
        <v>1200</v>
      </c>
      <c r="C240" s="265">
        <v>460497229.22000003</v>
      </c>
      <c r="D240" s="265"/>
      <c r="E240" s="265"/>
      <c r="F240" s="265"/>
      <c r="G240" s="265"/>
      <c r="H240" s="265"/>
      <c r="I240" s="265"/>
      <c r="J240" s="265"/>
      <c r="K240" s="265"/>
      <c r="L240" s="265"/>
      <c r="M240" s="265"/>
      <c r="N240" s="257">
        <v>0.15715300781157901</v>
      </c>
      <c r="O240" s="257"/>
      <c r="P240" s="257"/>
      <c r="Q240" s="257"/>
      <c r="R240" s="257"/>
      <c r="S240" s="257"/>
      <c r="T240" s="257"/>
      <c r="U240" s="257"/>
      <c r="V240" s="257"/>
      <c r="W240" s="257"/>
      <c r="X240" s="256">
        <v>5250</v>
      </c>
      <c r="Y240" s="256"/>
      <c r="Z240" s="256"/>
      <c r="AA240" s="256"/>
      <c r="AB240" s="256"/>
      <c r="AC240" s="256"/>
      <c r="AD240" s="256"/>
      <c r="AE240" s="256"/>
      <c r="AF240" s="256"/>
      <c r="AG240" s="257">
        <v>0.124949425232644</v>
      </c>
      <c r="AH240" s="257"/>
      <c r="AI240" s="257"/>
      <c r="AJ240" s="257"/>
      <c r="AK240" s="257"/>
      <c r="AL240" s="257"/>
      <c r="AM240" s="257"/>
      <c r="AN240" s="257"/>
      <c r="AO240" s="257"/>
    </row>
    <row r="241" spans="2:44" s="1" customFormat="1" ht="8.85" customHeight="1" x14ac:dyDescent="0.15">
      <c r="B241" s="12" t="s">
        <v>1201</v>
      </c>
      <c r="C241" s="265">
        <v>423732855.98000002</v>
      </c>
      <c r="D241" s="265"/>
      <c r="E241" s="265"/>
      <c r="F241" s="265"/>
      <c r="G241" s="265"/>
      <c r="H241" s="265"/>
      <c r="I241" s="265"/>
      <c r="J241" s="265"/>
      <c r="K241" s="265"/>
      <c r="L241" s="265"/>
      <c r="M241" s="265"/>
      <c r="N241" s="257">
        <v>0.144606500539951</v>
      </c>
      <c r="O241" s="257"/>
      <c r="P241" s="257"/>
      <c r="Q241" s="257"/>
      <c r="R241" s="257"/>
      <c r="S241" s="257"/>
      <c r="T241" s="257"/>
      <c r="U241" s="257"/>
      <c r="V241" s="257"/>
      <c r="W241" s="257"/>
      <c r="X241" s="256">
        <v>4239</v>
      </c>
      <c r="Y241" s="256"/>
      <c r="Z241" s="256"/>
      <c r="AA241" s="256"/>
      <c r="AB241" s="256"/>
      <c r="AC241" s="256"/>
      <c r="AD241" s="256"/>
      <c r="AE241" s="256"/>
      <c r="AF241" s="256"/>
      <c r="AG241" s="257">
        <v>0.10088773591641501</v>
      </c>
      <c r="AH241" s="257"/>
      <c r="AI241" s="257"/>
      <c r="AJ241" s="257"/>
      <c r="AK241" s="257"/>
      <c r="AL241" s="257"/>
      <c r="AM241" s="257"/>
      <c r="AN241" s="257"/>
      <c r="AO241" s="257"/>
    </row>
    <row r="242" spans="2:44" s="1" customFormat="1" ht="8.85" customHeight="1" x14ac:dyDescent="0.15">
      <c r="B242" s="12" t="s">
        <v>1202</v>
      </c>
      <c r="C242" s="265">
        <v>386809601.66000003</v>
      </c>
      <c r="D242" s="265"/>
      <c r="E242" s="265"/>
      <c r="F242" s="265"/>
      <c r="G242" s="265"/>
      <c r="H242" s="265"/>
      <c r="I242" s="265"/>
      <c r="J242" s="265"/>
      <c r="K242" s="265"/>
      <c r="L242" s="265"/>
      <c r="M242" s="265"/>
      <c r="N242" s="257">
        <v>0.13200577222632201</v>
      </c>
      <c r="O242" s="257"/>
      <c r="P242" s="257"/>
      <c r="Q242" s="257"/>
      <c r="R242" s="257"/>
      <c r="S242" s="257"/>
      <c r="T242" s="257"/>
      <c r="U242" s="257"/>
      <c r="V242" s="257"/>
      <c r="W242" s="257"/>
      <c r="X242" s="256">
        <v>3440</v>
      </c>
      <c r="Y242" s="256"/>
      <c r="Z242" s="256"/>
      <c r="AA242" s="256"/>
      <c r="AB242" s="256"/>
      <c r="AC242" s="256"/>
      <c r="AD242" s="256"/>
      <c r="AE242" s="256"/>
      <c r="AF242" s="256"/>
      <c r="AG242" s="257">
        <v>8.1871623390532403E-2</v>
      </c>
      <c r="AH242" s="257"/>
      <c r="AI242" s="257"/>
      <c r="AJ242" s="257"/>
      <c r="AK242" s="257"/>
      <c r="AL242" s="257"/>
      <c r="AM242" s="257"/>
      <c r="AN242" s="257"/>
      <c r="AO242" s="257"/>
    </row>
    <row r="243" spans="2:44" s="1" customFormat="1" ht="8.85" customHeight="1" x14ac:dyDescent="0.15">
      <c r="B243" s="12" t="s">
        <v>1203</v>
      </c>
      <c r="C243" s="265">
        <v>276196708.48000002</v>
      </c>
      <c r="D243" s="265"/>
      <c r="E243" s="265"/>
      <c r="F243" s="265"/>
      <c r="G243" s="265"/>
      <c r="H243" s="265"/>
      <c r="I243" s="265"/>
      <c r="J243" s="265"/>
      <c r="K243" s="265"/>
      <c r="L243" s="265"/>
      <c r="M243" s="265"/>
      <c r="N243" s="257">
        <v>9.4257121934936294E-2</v>
      </c>
      <c r="O243" s="257"/>
      <c r="P243" s="257"/>
      <c r="Q243" s="257"/>
      <c r="R243" s="257"/>
      <c r="S243" s="257"/>
      <c r="T243" s="257"/>
      <c r="U243" s="257"/>
      <c r="V243" s="257"/>
      <c r="W243" s="257"/>
      <c r="X243" s="256">
        <v>1998</v>
      </c>
      <c r="Y243" s="256"/>
      <c r="Z243" s="256"/>
      <c r="AA243" s="256"/>
      <c r="AB243" s="256"/>
      <c r="AC243" s="256"/>
      <c r="AD243" s="256"/>
      <c r="AE243" s="256"/>
      <c r="AF243" s="256"/>
      <c r="AG243" s="257">
        <v>4.75521812599662E-2</v>
      </c>
      <c r="AH243" s="257"/>
      <c r="AI243" s="257"/>
      <c r="AJ243" s="257"/>
      <c r="AK243" s="257"/>
      <c r="AL243" s="257"/>
      <c r="AM243" s="257"/>
      <c r="AN243" s="257"/>
      <c r="AO243" s="257"/>
    </row>
    <row r="244" spans="2:44" s="1" customFormat="1" ht="8.85" customHeight="1" x14ac:dyDescent="0.15">
      <c r="B244" s="12" t="s">
        <v>1204</v>
      </c>
      <c r="C244" s="265">
        <v>191733065.27000001</v>
      </c>
      <c r="D244" s="265"/>
      <c r="E244" s="265"/>
      <c r="F244" s="265"/>
      <c r="G244" s="265"/>
      <c r="H244" s="265"/>
      <c r="I244" s="265"/>
      <c r="J244" s="265"/>
      <c r="K244" s="265"/>
      <c r="L244" s="265"/>
      <c r="M244" s="265"/>
      <c r="N244" s="257">
        <v>6.5432376119073696E-2</v>
      </c>
      <c r="O244" s="257"/>
      <c r="P244" s="257"/>
      <c r="Q244" s="257"/>
      <c r="R244" s="257"/>
      <c r="S244" s="257"/>
      <c r="T244" s="257"/>
      <c r="U244" s="257"/>
      <c r="V244" s="257"/>
      <c r="W244" s="257"/>
      <c r="X244" s="256">
        <v>1227</v>
      </c>
      <c r="Y244" s="256"/>
      <c r="Z244" s="256"/>
      <c r="AA244" s="256"/>
      <c r="AB244" s="256"/>
      <c r="AC244" s="256"/>
      <c r="AD244" s="256"/>
      <c r="AE244" s="256"/>
      <c r="AF244" s="256"/>
      <c r="AG244" s="257">
        <v>2.92024656686579E-2</v>
      </c>
      <c r="AH244" s="257"/>
      <c r="AI244" s="257"/>
      <c r="AJ244" s="257"/>
      <c r="AK244" s="257"/>
      <c r="AL244" s="257"/>
      <c r="AM244" s="257"/>
      <c r="AN244" s="257"/>
      <c r="AO244" s="257"/>
    </row>
    <row r="245" spans="2:44" s="1" customFormat="1" ht="8.85" customHeight="1" x14ac:dyDescent="0.15">
      <c r="B245" s="12" t="s">
        <v>1205</v>
      </c>
      <c r="C245" s="265">
        <v>64548920.859999903</v>
      </c>
      <c r="D245" s="265"/>
      <c r="E245" s="265"/>
      <c r="F245" s="265"/>
      <c r="G245" s="265"/>
      <c r="H245" s="265"/>
      <c r="I245" s="265"/>
      <c r="J245" s="265"/>
      <c r="K245" s="265"/>
      <c r="L245" s="265"/>
      <c r="M245" s="265"/>
      <c r="N245" s="257">
        <v>2.2028486645452299E-2</v>
      </c>
      <c r="O245" s="257"/>
      <c r="P245" s="257"/>
      <c r="Q245" s="257"/>
      <c r="R245" s="257"/>
      <c r="S245" s="257"/>
      <c r="T245" s="257"/>
      <c r="U245" s="257"/>
      <c r="V245" s="257"/>
      <c r="W245" s="257"/>
      <c r="X245" s="256">
        <v>371</v>
      </c>
      <c r="Y245" s="256"/>
      <c r="Z245" s="256"/>
      <c r="AA245" s="256"/>
      <c r="AB245" s="256"/>
      <c r="AC245" s="256"/>
      <c r="AD245" s="256"/>
      <c r="AE245" s="256"/>
      <c r="AF245" s="256"/>
      <c r="AG245" s="257">
        <v>8.8297593831068392E-3</v>
      </c>
      <c r="AH245" s="257"/>
      <c r="AI245" s="257"/>
      <c r="AJ245" s="257"/>
      <c r="AK245" s="257"/>
      <c r="AL245" s="257"/>
      <c r="AM245" s="257"/>
      <c r="AN245" s="257"/>
      <c r="AO245" s="257"/>
    </row>
    <row r="246" spans="2:44" s="1" customFormat="1" ht="8.85" customHeight="1" x14ac:dyDescent="0.15">
      <c r="B246" s="12" t="s">
        <v>1206</v>
      </c>
      <c r="C246" s="265">
        <v>4275848.1900000004</v>
      </c>
      <c r="D246" s="265"/>
      <c r="E246" s="265"/>
      <c r="F246" s="265"/>
      <c r="G246" s="265"/>
      <c r="H246" s="265"/>
      <c r="I246" s="265"/>
      <c r="J246" s="265"/>
      <c r="K246" s="265"/>
      <c r="L246" s="265"/>
      <c r="M246" s="265"/>
      <c r="N246" s="257">
        <v>1.4592105258534999E-3</v>
      </c>
      <c r="O246" s="257"/>
      <c r="P246" s="257"/>
      <c r="Q246" s="257"/>
      <c r="R246" s="257"/>
      <c r="S246" s="257"/>
      <c r="T246" s="257"/>
      <c r="U246" s="257"/>
      <c r="V246" s="257"/>
      <c r="W246" s="257"/>
      <c r="X246" s="256">
        <v>30</v>
      </c>
      <c r="Y246" s="256"/>
      <c r="Z246" s="256"/>
      <c r="AA246" s="256"/>
      <c r="AB246" s="256"/>
      <c r="AC246" s="256"/>
      <c r="AD246" s="256"/>
      <c r="AE246" s="256"/>
      <c r="AF246" s="256"/>
      <c r="AG246" s="257">
        <v>7.1399671561510802E-4</v>
      </c>
      <c r="AH246" s="257"/>
      <c r="AI246" s="257"/>
      <c r="AJ246" s="257"/>
      <c r="AK246" s="257"/>
      <c r="AL246" s="257"/>
      <c r="AM246" s="257"/>
      <c r="AN246" s="257"/>
      <c r="AO246" s="257"/>
    </row>
    <row r="247" spans="2:44" s="1" customFormat="1" ht="8.85" customHeight="1" x14ac:dyDescent="0.15">
      <c r="B247" s="12" t="s">
        <v>1207</v>
      </c>
      <c r="C247" s="265">
        <v>3158455.63</v>
      </c>
      <c r="D247" s="265"/>
      <c r="E247" s="265"/>
      <c r="F247" s="265"/>
      <c r="G247" s="265"/>
      <c r="H247" s="265"/>
      <c r="I247" s="265"/>
      <c r="J247" s="265"/>
      <c r="K247" s="265"/>
      <c r="L247" s="265"/>
      <c r="M247" s="265"/>
      <c r="N247" s="257">
        <v>1.0778801061076099E-3</v>
      </c>
      <c r="O247" s="257"/>
      <c r="P247" s="257"/>
      <c r="Q247" s="257"/>
      <c r="R247" s="257"/>
      <c r="S247" s="257"/>
      <c r="T247" s="257"/>
      <c r="U247" s="257"/>
      <c r="V247" s="257"/>
      <c r="W247" s="257"/>
      <c r="X247" s="256">
        <v>26</v>
      </c>
      <c r="Y247" s="256"/>
      <c r="Z247" s="256"/>
      <c r="AA247" s="256"/>
      <c r="AB247" s="256"/>
      <c r="AC247" s="256"/>
      <c r="AD247" s="256"/>
      <c r="AE247" s="256"/>
      <c r="AF247" s="256"/>
      <c r="AG247" s="257">
        <v>6.1879715353309404E-4</v>
      </c>
      <c r="AH247" s="257"/>
      <c r="AI247" s="257"/>
      <c r="AJ247" s="257"/>
      <c r="AK247" s="257"/>
      <c r="AL247" s="257"/>
      <c r="AM247" s="257"/>
      <c r="AN247" s="257"/>
      <c r="AO247" s="257"/>
    </row>
    <row r="248" spans="2:44" s="1" customFormat="1" ht="8.85" customHeight="1" x14ac:dyDescent="0.15">
      <c r="B248" s="12" t="s">
        <v>1208</v>
      </c>
      <c r="C248" s="265">
        <v>10902044.57</v>
      </c>
      <c r="D248" s="265"/>
      <c r="E248" s="265"/>
      <c r="F248" s="265"/>
      <c r="G248" s="265"/>
      <c r="H248" s="265"/>
      <c r="I248" s="265"/>
      <c r="J248" s="265"/>
      <c r="K248" s="265"/>
      <c r="L248" s="265"/>
      <c r="M248" s="265"/>
      <c r="N248" s="257">
        <v>3.7205198788566002E-3</v>
      </c>
      <c r="O248" s="257"/>
      <c r="P248" s="257"/>
      <c r="Q248" s="257"/>
      <c r="R248" s="257"/>
      <c r="S248" s="257"/>
      <c r="T248" s="257"/>
      <c r="U248" s="257"/>
      <c r="V248" s="257"/>
      <c r="W248" s="257"/>
      <c r="X248" s="256">
        <v>114</v>
      </c>
      <c r="Y248" s="256"/>
      <c r="Z248" s="256"/>
      <c r="AA248" s="256"/>
      <c r="AB248" s="256"/>
      <c r="AC248" s="256"/>
      <c r="AD248" s="256"/>
      <c r="AE248" s="256"/>
      <c r="AF248" s="256"/>
      <c r="AG248" s="257">
        <v>2.71318751933741E-3</v>
      </c>
      <c r="AH248" s="257"/>
      <c r="AI248" s="257"/>
      <c r="AJ248" s="257"/>
      <c r="AK248" s="257"/>
      <c r="AL248" s="257"/>
      <c r="AM248" s="257"/>
      <c r="AN248" s="257"/>
      <c r="AO248" s="257"/>
    </row>
    <row r="249" spans="2:44" s="1" customFormat="1" ht="10.199999999999999" customHeight="1" x14ac:dyDescent="0.15">
      <c r="B249" s="53"/>
      <c r="C249" s="266">
        <v>2930247633.3899999</v>
      </c>
      <c r="D249" s="266"/>
      <c r="E249" s="266"/>
      <c r="F249" s="266"/>
      <c r="G249" s="266"/>
      <c r="H249" s="266"/>
      <c r="I249" s="266"/>
      <c r="J249" s="266"/>
      <c r="K249" s="266"/>
      <c r="L249" s="266"/>
      <c r="M249" s="266"/>
      <c r="N249" s="264">
        <v>1</v>
      </c>
      <c r="O249" s="264"/>
      <c r="P249" s="264"/>
      <c r="Q249" s="264"/>
      <c r="R249" s="264"/>
      <c r="S249" s="264"/>
      <c r="T249" s="264"/>
      <c r="U249" s="264"/>
      <c r="V249" s="264"/>
      <c r="W249" s="264"/>
      <c r="X249" s="263">
        <v>42017</v>
      </c>
      <c r="Y249" s="263"/>
      <c r="Z249" s="263"/>
      <c r="AA249" s="263"/>
      <c r="AB249" s="263"/>
      <c r="AC249" s="263"/>
      <c r="AD249" s="263"/>
      <c r="AE249" s="263"/>
      <c r="AF249" s="263"/>
      <c r="AG249" s="264">
        <v>1</v>
      </c>
      <c r="AH249" s="264"/>
      <c r="AI249" s="264"/>
      <c r="AJ249" s="264"/>
      <c r="AK249" s="264"/>
      <c r="AL249" s="264"/>
      <c r="AM249" s="264"/>
      <c r="AN249" s="264"/>
      <c r="AO249" s="264"/>
    </row>
    <row r="250" spans="2:44" s="1" customFormat="1" ht="7.2" customHeight="1" x14ac:dyDescent="0.15"/>
    <row r="251" spans="2:44" s="1" customFormat="1" ht="15.3" customHeight="1" x14ac:dyDescent="0.15">
      <c r="B251" s="250" t="s">
        <v>1240</v>
      </c>
      <c r="C251" s="250"/>
      <c r="D251" s="250"/>
      <c r="E251" s="250"/>
      <c r="F251" s="250"/>
      <c r="G251" s="250"/>
      <c r="H251" s="250"/>
      <c r="I251" s="250"/>
      <c r="J251" s="250"/>
      <c r="K251" s="250"/>
      <c r="L251" s="250"/>
      <c r="M251" s="250"/>
      <c r="N251" s="250"/>
      <c r="O251" s="250"/>
      <c r="P251" s="250"/>
      <c r="Q251" s="250"/>
      <c r="R251" s="250"/>
      <c r="S251" s="250"/>
      <c r="T251" s="250"/>
      <c r="U251" s="250"/>
      <c r="V251" s="250"/>
      <c r="W251" s="250"/>
      <c r="X251" s="250"/>
      <c r="Y251" s="250"/>
      <c r="Z251" s="250"/>
      <c r="AA251" s="250"/>
      <c r="AB251" s="250"/>
      <c r="AC251" s="250"/>
      <c r="AD251" s="250"/>
      <c r="AE251" s="250"/>
      <c r="AF251" s="250"/>
      <c r="AG251" s="250"/>
      <c r="AH251" s="250"/>
      <c r="AI251" s="250"/>
      <c r="AJ251" s="250"/>
      <c r="AK251" s="250"/>
      <c r="AL251" s="250"/>
      <c r="AM251" s="250"/>
      <c r="AN251" s="250"/>
      <c r="AO251" s="250"/>
      <c r="AP251" s="250"/>
      <c r="AQ251" s="250"/>
      <c r="AR251" s="250"/>
    </row>
    <row r="252" spans="2:44" s="1" customFormat="1" ht="6.3" customHeight="1" x14ac:dyDescent="0.15"/>
    <row r="253" spans="2:44" s="1" customFormat="1" ht="10.199999999999999" customHeight="1" x14ac:dyDescent="0.15">
      <c r="B253" s="52"/>
      <c r="C253" s="248" t="s">
        <v>1113</v>
      </c>
      <c r="D253" s="248"/>
      <c r="E253" s="248"/>
      <c r="F253" s="248"/>
      <c r="G253" s="248"/>
      <c r="H253" s="248"/>
      <c r="I253" s="248"/>
      <c r="J253" s="248"/>
      <c r="K253" s="248"/>
      <c r="L253" s="248"/>
      <c r="M253" s="248"/>
      <c r="N253" s="248" t="s">
        <v>1114</v>
      </c>
      <c r="O253" s="248"/>
      <c r="P253" s="248"/>
      <c r="Q253" s="248"/>
      <c r="R253" s="248"/>
      <c r="S253" s="248"/>
      <c r="T253" s="248"/>
      <c r="U253" s="248"/>
      <c r="V253" s="248"/>
      <c r="W253" s="248"/>
      <c r="X253" s="248" t="s">
        <v>1115</v>
      </c>
      <c r="Y253" s="248"/>
      <c r="Z253" s="248"/>
      <c r="AA253" s="248"/>
      <c r="AB253" s="248"/>
      <c r="AC253" s="248"/>
      <c r="AD253" s="248"/>
      <c r="AE253" s="248"/>
      <c r="AF253" s="248"/>
      <c r="AG253" s="248" t="s">
        <v>1114</v>
      </c>
      <c r="AH253" s="248"/>
      <c r="AI253" s="248"/>
      <c r="AJ253" s="248"/>
      <c r="AK253" s="248"/>
      <c r="AL253" s="248"/>
      <c r="AM253" s="248"/>
      <c r="AN253" s="248"/>
      <c r="AO253" s="248"/>
    </row>
    <row r="254" spans="2:44" s="1" customFormat="1" ht="8.85" customHeight="1" x14ac:dyDescent="0.15">
      <c r="B254" s="12" t="s">
        <v>1196</v>
      </c>
      <c r="C254" s="265">
        <v>64980389.090000004</v>
      </c>
      <c r="D254" s="265"/>
      <c r="E254" s="265"/>
      <c r="F254" s="265"/>
      <c r="G254" s="265"/>
      <c r="H254" s="265"/>
      <c r="I254" s="265"/>
      <c r="J254" s="265"/>
      <c r="K254" s="265"/>
      <c r="L254" s="265"/>
      <c r="M254" s="265"/>
      <c r="N254" s="257">
        <v>2.2175732982275001E-2</v>
      </c>
      <c r="O254" s="257"/>
      <c r="P254" s="257"/>
      <c r="Q254" s="257"/>
      <c r="R254" s="257"/>
      <c r="S254" s="257"/>
      <c r="T254" s="257"/>
      <c r="U254" s="257"/>
      <c r="V254" s="257"/>
      <c r="W254" s="257"/>
      <c r="X254" s="256">
        <v>5868</v>
      </c>
      <c r="Y254" s="256"/>
      <c r="Z254" s="256"/>
      <c r="AA254" s="256"/>
      <c r="AB254" s="256"/>
      <c r="AC254" s="256"/>
      <c r="AD254" s="256"/>
      <c r="AE254" s="256"/>
      <c r="AF254" s="256"/>
      <c r="AG254" s="257">
        <v>0.13965775757431501</v>
      </c>
      <c r="AH254" s="257"/>
      <c r="AI254" s="257"/>
      <c r="AJ254" s="257"/>
      <c r="AK254" s="257"/>
      <c r="AL254" s="257"/>
      <c r="AM254" s="257"/>
      <c r="AN254" s="257"/>
      <c r="AO254" s="257"/>
    </row>
    <row r="255" spans="2:44" s="1" customFormat="1" ht="8.85" customHeight="1" x14ac:dyDescent="0.15">
      <c r="B255" s="12" t="s">
        <v>1197</v>
      </c>
      <c r="C255" s="265">
        <v>141325472.15000001</v>
      </c>
      <c r="D255" s="265"/>
      <c r="E255" s="265"/>
      <c r="F255" s="265"/>
      <c r="G255" s="265"/>
      <c r="H255" s="265"/>
      <c r="I255" s="265"/>
      <c r="J255" s="265"/>
      <c r="K255" s="265"/>
      <c r="L255" s="265"/>
      <c r="M255" s="265"/>
      <c r="N255" s="257">
        <v>4.8229873318419901E-2</v>
      </c>
      <c r="O255" s="257"/>
      <c r="P255" s="257"/>
      <c r="Q255" s="257"/>
      <c r="R255" s="257"/>
      <c r="S255" s="257"/>
      <c r="T255" s="257"/>
      <c r="U255" s="257"/>
      <c r="V255" s="257"/>
      <c r="W255" s="257"/>
      <c r="X255" s="256">
        <v>4402</v>
      </c>
      <c r="Y255" s="256"/>
      <c r="Z255" s="256"/>
      <c r="AA255" s="256"/>
      <c r="AB255" s="256"/>
      <c r="AC255" s="256"/>
      <c r="AD255" s="256"/>
      <c r="AE255" s="256"/>
      <c r="AF255" s="256"/>
      <c r="AG255" s="257">
        <v>0.10476711807125701</v>
      </c>
      <c r="AH255" s="257"/>
      <c r="AI255" s="257"/>
      <c r="AJ255" s="257"/>
      <c r="AK255" s="257"/>
      <c r="AL255" s="257"/>
      <c r="AM255" s="257"/>
      <c r="AN255" s="257"/>
      <c r="AO255" s="257"/>
    </row>
    <row r="256" spans="2:44" s="1" customFormat="1" ht="8.85" customHeight="1" x14ac:dyDescent="0.15">
      <c r="B256" s="12" t="s">
        <v>1198</v>
      </c>
      <c r="C256" s="265">
        <v>218228249.06</v>
      </c>
      <c r="D256" s="265"/>
      <c r="E256" s="265"/>
      <c r="F256" s="265"/>
      <c r="G256" s="265"/>
      <c r="H256" s="265"/>
      <c r="I256" s="265"/>
      <c r="J256" s="265"/>
      <c r="K256" s="265"/>
      <c r="L256" s="265"/>
      <c r="M256" s="265"/>
      <c r="N256" s="257">
        <v>7.44743367670712E-2</v>
      </c>
      <c r="O256" s="257"/>
      <c r="P256" s="257"/>
      <c r="Q256" s="257"/>
      <c r="R256" s="257"/>
      <c r="S256" s="257"/>
      <c r="T256" s="257"/>
      <c r="U256" s="257"/>
      <c r="V256" s="257"/>
      <c r="W256" s="257"/>
      <c r="X256" s="256">
        <v>4481</v>
      </c>
      <c r="Y256" s="256"/>
      <c r="Z256" s="256"/>
      <c r="AA256" s="256"/>
      <c r="AB256" s="256"/>
      <c r="AC256" s="256"/>
      <c r="AD256" s="256"/>
      <c r="AE256" s="256"/>
      <c r="AF256" s="256"/>
      <c r="AG256" s="257">
        <v>0.106647309422377</v>
      </c>
      <c r="AH256" s="257"/>
      <c r="AI256" s="257"/>
      <c r="AJ256" s="257"/>
      <c r="AK256" s="257"/>
      <c r="AL256" s="257"/>
      <c r="AM256" s="257"/>
      <c r="AN256" s="257"/>
      <c r="AO256" s="257"/>
    </row>
    <row r="257" spans="2:44" s="1" customFormat="1" ht="8.85" customHeight="1" x14ac:dyDescent="0.15">
      <c r="B257" s="12" t="s">
        <v>1199</v>
      </c>
      <c r="C257" s="265">
        <v>297497981.68000001</v>
      </c>
      <c r="D257" s="265"/>
      <c r="E257" s="265"/>
      <c r="F257" s="265"/>
      <c r="G257" s="265"/>
      <c r="H257" s="265"/>
      <c r="I257" s="265"/>
      <c r="J257" s="265"/>
      <c r="K257" s="265"/>
      <c r="L257" s="265"/>
      <c r="M257" s="265"/>
      <c r="N257" s="257">
        <v>0.101526566659428</v>
      </c>
      <c r="O257" s="257"/>
      <c r="P257" s="257"/>
      <c r="Q257" s="257"/>
      <c r="R257" s="257"/>
      <c r="S257" s="257"/>
      <c r="T257" s="257"/>
      <c r="U257" s="257"/>
      <c r="V257" s="257"/>
      <c r="W257" s="257"/>
      <c r="X257" s="256">
        <v>4908</v>
      </c>
      <c r="Y257" s="256"/>
      <c r="Z257" s="256"/>
      <c r="AA257" s="256"/>
      <c r="AB257" s="256"/>
      <c r="AC257" s="256"/>
      <c r="AD257" s="256"/>
      <c r="AE257" s="256"/>
      <c r="AF257" s="256"/>
      <c r="AG257" s="257">
        <v>0.116809862674632</v>
      </c>
      <c r="AH257" s="257"/>
      <c r="AI257" s="257"/>
      <c r="AJ257" s="257"/>
      <c r="AK257" s="257"/>
      <c r="AL257" s="257"/>
      <c r="AM257" s="257"/>
      <c r="AN257" s="257"/>
      <c r="AO257" s="257"/>
    </row>
    <row r="258" spans="2:44" s="1" customFormat="1" ht="8.85" customHeight="1" x14ac:dyDescent="0.15">
      <c r="B258" s="12" t="s">
        <v>1200</v>
      </c>
      <c r="C258" s="265">
        <v>379940749.77999902</v>
      </c>
      <c r="D258" s="265"/>
      <c r="E258" s="265"/>
      <c r="F258" s="265"/>
      <c r="G258" s="265"/>
      <c r="H258" s="265"/>
      <c r="I258" s="265"/>
      <c r="J258" s="265"/>
      <c r="K258" s="265"/>
      <c r="L258" s="265"/>
      <c r="M258" s="265"/>
      <c r="N258" s="257">
        <v>0.12966165229538901</v>
      </c>
      <c r="O258" s="257"/>
      <c r="P258" s="257"/>
      <c r="Q258" s="257"/>
      <c r="R258" s="257"/>
      <c r="S258" s="257"/>
      <c r="T258" s="257"/>
      <c r="U258" s="257"/>
      <c r="V258" s="257"/>
      <c r="W258" s="257"/>
      <c r="X258" s="256">
        <v>5092</v>
      </c>
      <c r="Y258" s="256"/>
      <c r="Z258" s="256"/>
      <c r="AA258" s="256"/>
      <c r="AB258" s="256"/>
      <c r="AC258" s="256"/>
      <c r="AD258" s="256"/>
      <c r="AE258" s="256"/>
      <c r="AF258" s="256"/>
      <c r="AG258" s="257">
        <v>0.121189042530404</v>
      </c>
      <c r="AH258" s="257"/>
      <c r="AI258" s="257"/>
      <c r="AJ258" s="257"/>
      <c r="AK258" s="257"/>
      <c r="AL258" s="257"/>
      <c r="AM258" s="257"/>
      <c r="AN258" s="257"/>
      <c r="AO258" s="257"/>
    </row>
    <row r="259" spans="2:44" s="1" customFormat="1" ht="8.85" customHeight="1" x14ac:dyDescent="0.15">
      <c r="B259" s="12" t="s">
        <v>1201</v>
      </c>
      <c r="C259" s="265">
        <v>410487318.08999997</v>
      </c>
      <c r="D259" s="265"/>
      <c r="E259" s="265"/>
      <c r="F259" s="265"/>
      <c r="G259" s="265"/>
      <c r="H259" s="265"/>
      <c r="I259" s="265"/>
      <c r="J259" s="265"/>
      <c r="K259" s="265"/>
      <c r="L259" s="265"/>
      <c r="M259" s="265"/>
      <c r="N259" s="257">
        <v>0.14008622118230599</v>
      </c>
      <c r="O259" s="257"/>
      <c r="P259" s="257"/>
      <c r="Q259" s="257"/>
      <c r="R259" s="257"/>
      <c r="S259" s="257"/>
      <c r="T259" s="257"/>
      <c r="U259" s="257"/>
      <c r="V259" s="257"/>
      <c r="W259" s="257"/>
      <c r="X259" s="256">
        <v>4761</v>
      </c>
      <c r="Y259" s="256"/>
      <c r="Z259" s="256"/>
      <c r="AA259" s="256"/>
      <c r="AB259" s="256"/>
      <c r="AC259" s="256"/>
      <c r="AD259" s="256"/>
      <c r="AE259" s="256"/>
      <c r="AF259" s="256"/>
      <c r="AG259" s="257">
        <v>0.113311278768118</v>
      </c>
      <c r="AH259" s="257"/>
      <c r="AI259" s="257"/>
      <c r="AJ259" s="257"/>
      <c r="AK259" s="257"/>
      <c r="AL259" s="257"/>
      <c r="AM259" s="257"/>
      <c r="AN259" s="257"/>
      <c r="AO259" s="257"/>
    </row>
    <row r="260" spans="2:44" s="1" customFormat="1" ht="8.85" customHeight="1" x14ac:dyDescent="0.15">
      <c r="B260" s="12" t="s">
        <v>1202</v>
      </c>
      <c r="C260" s="265">
        <v>470347244.36000001</v>
      </c>
      <c r="D260" s="265"/>
      <c r="E260" s="265"/>
      <c r="F260" s="265"/>
      <c r="G260" s="265"/>
      <c r="H260" s="265"/>
      <c r="I260" s="265"/>
      <c r="J260" s="265"/>
      <c r="K260" s="265"/>
      <c r="L260" s="265"/>
      <c r="M260" s="265"/>
      <c r="N260" s="257">
        <v>0.16051450362093</v>
      </c>
      <c r="O260" s="257"/>
      <c r="P260" s="257"/>
      <c r="Q260" s="257"/>
      <c r="R260" s="257"/>
      <c r="S260" s="257"/>
      <c r="T260" s="257"/>
      <c r="U260" s="257"/>
      <c r="V260" s="257"/>
      <c r="W260" s="257"/>
      <c r="X260" s="256">
        <v>4917</v>
      </c>
      <c r="Y260" s="256"/>
      <c r="Z260" s="256"/>
      <c r="AA260" s="256"/>
      <c r="AB260" s="256"/>
      <c r="AC260" s="256"/>
      <c r="AD260" s="256"/>
      <c r="AE260" s="256"/>
      <c r="AF260" s="256"/>
      <c r="AG260" s="257">
        <v>0.11702406168931601</v>
      </c>
      <c r="AH260" s="257"/>
      <c r="AI260" s="257"/>
      <c r="AJ260" s="257"/>
      <c r="AK260" s="257"/>
      <c r="AL260" s="257"/>
      <c r="AM260" s="257"/>
      <c r="AN260" s="257"/>
      <c r="AO260" s="257"/>
    </row>
    <row r="261" spans="2:44" s="1" customFormat="1" ht="8.85" customHeight="1" x14ac:dyDescent="0.15">
      <c r="B261" s="12" t="s">
        <v>1203</v>
      </c>
      <c r="C261" s="265">
        <v>477892698.94</v>
      </c>
      <c r="D261" s="265"/>
      <c r="E261" s="265"/>
      <c r="F261" s="265"/>
      <c r="G261" s="265"/>
      <c r="H261" s="265"/>
      <c r="I261" s="265"/>
      <c r="J261" s="265"/>
      <c r="K261" s="265"/>
      <c r="L261" s="265"/>
      <c r="M261" s="265"/>
      <c r="N261" s="257">
        <v>0.163089526459962</v>
      </c>
      <c r="O261" s="257"/>
      <c r="P261" s="257"/>
      <c r="Q261" s="257"/>
      <c r="R261" s="257"/>
      <c r="S261" s="257"/>
      <c r="T261" s="257"/>
      <c r="U261" s="257"/>
      <c r="V261" s="257"/>
      <c r="W261" s="257"/>
      <c r="X261" s="256">
        <v>4201</v>
      </c>
      <c r="Y261" s="256"/>
      <c r="Z261" s="256"/>
      <c r="AA261" s="256"/>
      <c r="AB261" s="256"/>
      <c r="AC261" s="256"/>
      <c r="AD261" s="256"/>
      <c r="AE261" s="256"/>
      <c r="AF261" s="256"/>
      <c r="AG261" s="257">
        <v>9.9983340076635605E-2</v>
      </c>
      <c r="AH261" s="257"/>
      <c r="AI261" s="257"/>
      <c r="AJ261" s="257"/>
      <c r="AK261" s="257"/>
      <c r="AL261" s="257"/>
      <c r="AM261" s="257"/>
      <c r="AN261" s="257"/>
      <c r="AO261" s="257"/>
    </row>
    <row r="262" spans="2:44" s="1" customFormat="1" ht="8.85" customHeight="1" x14ac:dyDescent="0.15">
      <c r="B262" s="12" t="s">
        <v>1204</v>
      </c>
      <c r="C262" s="265">
        <v>339011917.77000099</v>
      </c>
      <c r="D262" s="265"/>
      <c r="E262" s="265"/>
      <c r="F262" s="265"/>
      <c r="G262" s="265"/>
      <c r="H262" s="265"/>
      <c r="I262" s="265"/>
      <c r="J262" s="265"/>
      <c r="K262" s="265"/>
      <c r="L262" s="265"/>
      <c r="M262" s="265"/>
      <c r="N262" s="257">
        <v>0.115693948152019</v>
      </c>
      <c r="O262" s="257"/>
      <c r="P262" s="257"/>
      <c r="Q262" s="257"/>
      <c r="R262" s="257"/>
      <c r="S262" s="257"/>
      <c r="T262" s="257"/>
      <c r="U262" s="257"/>
      <c r="V262" s="257"/>
      <c r="W262" s="257"/>
      <c r="X262" s="256">
        <v>2469</v>
      </c>
      <c r="Y262" s="256"/>
      <c r="Z262" s="256"/>
      <c r="AA262" s="256"/>
      <c r="AB262" s="256"/>
      <c r="AC262" s="256"/>
      <c r="AD262" s="256"/>
      <c r="AE262" s="256"/>
      <c r="AF262" s="256"/>
      <c r="AG262" s="257">
        <v>5.8761929695123401E-2</v>
      </c>
      <c r="AH262" s="257"/>
      <c r="AI262" s="257"/>
      <c r="AJ262" s="257"/>
      <c r="AK262" s="257"/>
      <c r="AL262" s="257"/>
      <c r="AM262" s="257"/>
      <c r="AN262" s="257"/>
      <c r="AO262" s="257"/>
    </row>
    <row r="263" spans="2:44" s="1" customFormat="1" ht="8.85" customHeight="1" x14ac:dyDescent="0.15">
      <c r="B263" s="12" t="s">
        <v>1205</v>
      </c>
      <c r="C263" s="265">
        <v>98523330.200000003</v>
      </c>
      <c r="D263" s="265"/>
      <c r="E263" s="265"/>
      <c r="F263" s="265"/>
      <c r="G263" s="265"/>
      <c r="H263" s="265"/>
      <c r="I263" s="265"/>
      <c r="J263" s="265"/>
      <c r="K263" s="265"/>
      <c r="L263" s="265"/>
      <c r="M263" s="265"/>
      <c r="N263" s="257">
        <v>3.3622868278207103E-2</v>
      </c>
      <c r="O263" s="257"/>
      <c r="P263" s="257"/>
      <c r="Q263" s="257"/>
      <c r="R263" s="257"/>
      <c r="S263" s="257"/>
      <c r="T263" s="257"/>
      <c r="U263" s="257"/>
      <c r="V263" s="257"/>
      <c r="W263" s="257"/>
      <c r="X263" s="256">
        <v>641</v>
      </c>
      <c r="Y263" s="256"/>
      <c r="Z263" s="256"/>
      <c r="AA263" s="256"/>
      <c r="AB263" s="256"/>
      <c r="AC263" s="256"/>
      <c r="AD263" s="256"/>
      <c r="AE263" s="256"/>
      <c r="AF263" s="256"/>
      <c r="AG263" s="257">
        <v>1.5255729823642801E-2</v>
      </c>
      <c r="AH263" s="257"/>
      <c r="AI263" s="257"/>
      <c r="AJ263" s="257"/>
      <c r="AK263" s="257"/>
      <c r="AL263" s="257"/>
      <c r="AM263" s="257"/>
      <c r="AN263" s="257"/>
      <c r="AO263" s="257"/>
    </row>
    <row r="264" spans="2:44" s="1" customFormat="1" ht="8.85" customHeight="1" x14ac:dyDescent="0.15">
      <c r="B264" s="12" t="s">
        <v>1206</v>
      </c>
      <c r="C264" s="265">
        <v>10424278.130000001</v>
      </c>
      <c r="D264" s="265"/>
      <c r="E264" s="265"/>
      <c r="F264" s="265"/>
      <c r="G264" s="265"/>
      <c r="H264" s="265"/>
      <c r="I264" s="265"/>
      <c r="J264" s="265"/>
      <c r="K264" s="265"/>
      <c r="L264" s="265"/>
      <c r="M264" s="265"/>
      <c r="N264" s="257">
        <v>3.5574734405433698E-3</v>
      </c>
      <c r="O264" s="257"/>
      <c r="P264" s="257"/>
      <c r="Q264" s="257"/>
      <c r="R264" s="257"/>
      <c r="S264" s="257"/>
      <c r="T264" s="257"/>
      <c r="U264" s="257"/>
      <c r="V264" s="257"/>
      <c r="W264" s="257"/>
      <c r="X264" s="256">
        <v>95</v>
      </c>
      <c r="Y264" s="256"/>
      <c r="Z264" s="256"/>
      <c r="AA264" s="256"/>
      <c r="AB264" s="256"/>
      <c r="AC264" s="256"/>
      <c r="AD264" s="256"/>
      <c r="AE264" s="256"/>
      <c r="AF264" s="256"/>
      <c r="AG264" s="257">
        <v>2.26098959944784E-3</v>
      </c>
      <c r="AH264" s="257"/>
      <c r="AI264" s="257"/>
      <c r="AJ264" s="257"/>
      <c r="AK264" s="257"/>
      <c r="AL264" s="257"/>
      <c r="AM264" s="257"/>
      <c r="AN264" s="257"/>
      <c r="AO264" s="257"/>
    </row>
    <row r="265" spans="2:44" s="1" customFormat="1" ht="8.85" customHeight="1" x14ac:dyDescent="0.15">
      <c r="B265" s="12" t="s">
        <v>1207</v>
      </c>
      <c r="C265" s="265">
        <v>4825482.5999999996</v>
      </c>
      <c r="D265" s="265"/>
      <c r="E265" s="265"/>
      <c r="F265" s="265"/>
      <c r="G265" s="265"/>
      <c r="H265" s="265"/>
      <c r="I265" s="265"/>
      <c r="J265" s="265"/>
      <c r="K265" s="265"/>
      <c r="L265" s="265"/>
      <c r="M265" s="265"/>
      <c r="N265" s="257">
        <v>1.64678320870015E-3</v>
      </c>
      <c r="O265" s="257"/>
      <c r="P265" s="257"/>
      <c r="Q265" s="257"/>
      <c r="R265" s="257"/>
      <c r="S265" s="257"/>
      <c r="T265" s="257"/>
      <c r="U265" s="257"/>
      <c r="V265" s="257"/>
      <c r="W265" s="257"/>
      <c r="X265" s="256">
        <v>38</v>
      </c>
      <c r="Y265" s="256"/>
      <c r="Z265" s="256"/>
      <c r="AA265" s="256"/>
      <c r="AB265" s="256"/>
      <c r="AC265" s="256"/>
      <c r="AD265" s="256"/>
      <c r="AE265" s="256"/>
      <c r="AF265" s="256"/>
      <c r="AG265" s="257">
        <v>9.0439583977913697E-4</v>
      </c>
      <c r="AH265" s="257"/>
      <c r="AI265" s="257"/>
      <c r="AJ265" s="257"/>
      <c r="AK265" s="257"/>
      <c r="AL265" s="257"/>
      <c r="AM265" s="257"/>
      <c r="AN265" s="257"/>
      <c r="AO265" s="257"/>
    </row>
    <row r="266" spans="2:44" s="1" customFormat="1" ht="8.85" customHeight="1" x14ac:dyDescent="0.15">
      <c r="B266" s="12" t="s">
        <v>1208</v>
      </c>
      <c r="C266" s="265">
        <v>16762521.539999999</v>
      </c>
      <c r="D266" s="265"/>
      <c r="E266" s="265"/>
      <c r="F266" s="265"/>
      <c r="G266" s="265"/>
      <c r="H266" s="265"/>
      <c r="I266" s="265"/>
      <c r="J266" s="265"/>
      <c r="K266" s="265"/>
      <c r="L266" s="265"/>
      <c r="M266" s="265"/>
      <c r="N266" s="257">
        <v>5.7205136347495203E-3</v>
      </c>
      <c r="O266" s="257"/>
      <c r="P266" s="257"/>
      <c r="Q266" s="257"/>
      <c r="R266" s="257"/>
      <c r="S266" s="257"/>
      <c r="T266" s="257"/>
      <c r="U266" s="257"/>
      <c r="V266" s="257"/>
      <c r="W266" s="257"/>
      <c r="X266" s="256">
        <v>144</v>
      </c>
      <c r="Y266" s="256"/>
      <c r="Z266" s="256"/>
      <c r="AA266" s="256"/>
      <c r="AB266" s="256"/>
      <c r="AC266" s="256"/>
      <c r="AD266" s="256"/>
      <c r="AE266" s="256"/>
      <c r="AF266" s="256"/>
      <c r="AG266" s="257">
        <v>3.4271842349525199E-3</v>
      </c>
      <c r="AH266" s="257"/>
      <c r="AI266" s="257"/>
      <c r="AJ266" s="257"/>
      <c r="AK266" s="257"/>
      <c r="AL266" s="257"/>
      <c r="AM266" s="257"/>
      <c r="AN266" s="257"/>
      <c r="AO266" s="257"/>
    </row>
    <row r="267" spans="2:44" s="1" customFormat="1" ht="10.199999999999999" customHeight="1" x14ac:dyDescent="0.15">
      <c r="B267" s="53"/>
      <c r="C267" s="266">
        <v>2930247633.3899999</v>
      </c>
      <c r="D267" s="266"/>
      <c r="E267" s="266"/>
      <c r="F267" s="266"/>
      <c r="G267" s="266"/>
      <c r="H267" s="266"/>
      <c r="I267" s="266"/>
      <c r="J267" s="266"/>
      <c r="K267" s="266"/>
      <c r="L267" s="266"/>
      <c r="M267" s="266"/>
      <c r="N267" s="264">
        <v>1</v>
      </c>
      <c r="O267" s="264"/>
      <c r="P267" s="264"/>
      <c r="Q267" s="264"/>
      <c r="R267" s="264"/>
      <c r="S267" s="264"/>
      <c r="T267" s="264"/>
      <c r="U267" s="264"/>
      <c r="V267" s="264"/>
      <c r="W267" s="264"/>
      <c r="X267" s="263">
        <v>42017</v>
      </c>
      <c r="Y267" s="263"/>
      <c r="Z267" s="263"/>
      <c r="AA267" s="263"/>
      <c r="AB267" s="263"/>
      <c r="AC267" s="263"/>
      <c r="AD267" s="263"/>
      <c r="AE267" s="263"/>
      <c r="AF267" s="263"/>
      <c r="AG267" s="264">
        <v>1</v>
      </c>
      <c r="AH267" s="264"/>
      <c r="AI267" s="264"/>
      <c r="AJ267" s="264"/>
      <c r="AK267" s="264"/>
      <c r="AL267" s="264"/>
      <c r="AM267" s="264"/>
      <c r="AN267" s="264"/>
      <c r="AO267" s="264"/>
    </row>
    <row r="268" spans="2:44" s="1" customFormat="1" ht="7.2" customHeight="1" x14ac:dyDescent="0.15"/>
    <row r="269" spans="2:44" s="1" customFormat="1" ht="15.3" customHeight="1" x14ac:dyDescent="0.15">
      <c r="B269" s="250" t="s">
        <v>1241</v>
      </c>
      <c r="C269" s="250"/>
      <c r="D269" s="250"/>
      <c r="E269" s="250"/>
      <c r="F269" s="250"/>
      <c r="G269" s="250"/>
      <c r="H269" s="250"/>
      <c r="I269" s="250"/>
      <c r="J269" s="250"/>
      <c r="K269" s="250"/>
      <c r="L269" s="250"/>
      <c r="M269" s="250"/>
      <c r="N269" s="250"/>
      <c r="O269" s="250"/>
      <c r="P269" s="250"/>
      <c r="Q269" s="250"/>
      <c r="R269" s="250"/>
      <c r="S269" s="250"/>
      <c r="T269" s="250"/>
      <c r="U269" s="250"/>
      <c r="V269" s="250"/>
      <c r="W269" s="250"/>
      <c r="X269" s="250"/>
      <c r="Y269" s="250"/>
      <c r="Z269" s="250"/>
      <c r="AA269" s="250"/>
      <c r="AB269" s="250"/>
      <c r="AC269" s="250"/>
      <c r="AD269" s="250"/>
      <c r="AE269" s="250"/>
      <c r="AF269" s="250"/>
      <c r="AG269" s="250"/>
      <c r="AH269" s="250"/>
      <c r="AI269" s="250"/>
      <c r="AJ269" s="250"/>
      <c r="AK269" s="250"/>
      <c r="AL269" s="250"/>
      <c r="AM269" s="250"/>
      <c r="AN269" s="250"/>
      <c r="AO269" s="250"/>
      <c r="AP269" s="250"/>
      <c r="AQ269" s="250"/>
      <c r="AR269" s="250"/>
    </row>
    <row r="270" spans="2:44" s="1" customFormat="1" ht="6.3" customHeight="1" x14ac:dyDescent="0.15"/>
    <row r="271" spans="2:44" s="1" customFormat="1" ht="10.65" customHeight="1" x14ac:dyDescent="0.15">
      <c r="B271" s="269"/>
      <c r="C271" s="269"/>
      <c r="D271" s="248" t="s">
        <v>1113</v>
      </c>
      <c r="E271" s="248"/>
      <c r="F271" s="248"/>
      <c r="G271" s="248"/>
      <c r="H271" s="248"/>
      <c r="I271" s="248"/>
      <c r="J271" s="248"/>
      <c r="K271" s="248"/>
      <c r="L271" s="248"/>
      <c r="M271" s="248"/>
      <c r="N271" s="248"/>
      <c r="O271" s="248" t="s">
        <v>1114</v>
      </c>
      <c r="P271" s="248"/>
      <c r="Q271" s="248"/>
      <c r="R271" s="248"/>
      <c r="S271" s="248"/>
      <c r="T271" s="248"/>
      <c r="U271" s="248"/>
      <c r="V271" s="248"/>
      <c r="W271" s="248"/>
      <c r="X271" s="248"/>
      <c r="Y271" s="248" t="s">
        <v>1115</v>
      </c>
      <c r="Z271" s="248"/>
      <c r="AA271" s="248"/>
      <c r="AB271" s="248"/>
      <c r="AC271" s="248"/>
      <c r="AD271" s="248"/>
      <c r="AE271" s="248"/>
      <c r="AF271" s="248"/>
      <c r="AG271" s="248"/>
      <c r="AH271" s="248" t="s">
        <v>1114</v>
      </c>
      <c r="AI271" s="248"/>
      <c r="AJ271" s="248"/>
      <c r="AK271" s="248"/>
      <c r="AL271" s="248"/>
      <c r="AM271" s="248"/>
      <c r="AN271" s="248"/>
      <c r="AO271" s="248"/>
      <c r="AP271" s="54"/>
    </row>
    <row r="272" spans="2:44" s="1" customFormat="1" ht="8.85" customHeight="1" x14ac:dyDescent="0.15">
      <c r="B272" s="252" t="s">
        <v>1209</v>
      </c>
      <c r="C272" s="252"/>
      <c r="D272" s="265">
        <v>32031030.689999901</v>
      </c>
      <c r="E272" s="265"/>
      <c r="F272" s="265"/>
      <c r="G272" s="265"/>
      <c r="H272" s="265"/>
      <c r="I272" s="265"/>
      <c r="J272" s="265"/>
      <c r="K272" s="265"/>
      <c r="L272" s="265"/>
      <c r="M272" s="265"/>
      <c r="N272" s="265"/>
      <c r="O272" s="257">
        <v>1.09311685213933E-2</v>
      </c>
      <c r="P272" s="257"/>
      <c r="Q272" s="257"/>
      <c r="R272" s="257"/>
      <c r="S272" s="257"/>
      <c r="T272" s="257"/>
      <c r="U272" s="257"/>
      <c r="V272" s="257"/>
      <c r="W272" s="257"/>
      <c r="X272" s="257"/>
      <c r="Y272" s="256">
        <v>4291</v>
      </c>
      <c r="Z272" s="256"/>
      <c r="AA272" s="256"/>
      <c r="AB272" s="256"/>
      <c r="AC272" s="256"/>
      <c r="AD272" s="256"/>
      <c r="AE272" s="256"/>
      <c r="AF272" s="256"/>
      <c r="AG272" s="256"/>
      <c r="AH272" s="257">
        <v>0.102125330223481</v>
      </c>
      <c r="AI272" s="257"/>
      <c r="AJ272" s="257"/>
      <c r="AK272" s="257"/>
      <c r="AL272" s="257"/>
      <c r="AM272" s="257"/>
      <c r="AN272" s="257"/>
      <c r="AO272" s="257"/>
      <c r="AP272" s="55">
        <v>1</v>
      </c>
    </row>
    <row r="273" spans="2:44" s="1" customFormat="1" ht="8.85" customHeight="1" x14ac:dyDescent="0.15">
      <c r="B273" s="252" t="s">
        <v>1210</v>
      </c>
      <c r="C273" s="252"/>
      <c r="D273" s="265">
        <v>86027503.190000102</v>
      </c>
      <c r="E273" s="265"/>
      <c r="F273" s="265"/>
      <c r="G273" s="265"/>
      <c r="H273" s="265"/>
      <c r="I273" s="265"/>
      <c r="J273" s="265"/>
      <c r="K273" s="265"/>
      <c r="L273" s="265"/>
      <c r="M273" s="265"/>
      <c r="N273" s="265"/>
      <c r="O273" s="257">
        <v>2.9358441317287199E-2</v>
      </c>
      <c r="P273" s="257"/>
      <c r="Q273" s="257"/>
      <c r="R273" s="257"/>
      <c r="S273" s="257"/>
      <c r="T273" s="257"/>
      <c r="U273" s="257"/>
      <c r="V273" s="257"/>
      <c r="W273" s="257"/>
      <c r="X273" s="257"/>
      <c r="Y273" s="256">
        <v>3703</v>
      </c>
      <c r="Z273" s="256"/>
      <c r="AA273" s="256"/>
      <c r="AB273" s="256"/>
      <c r="AC273" s="256"/>
      <c r="AD273" s="256"/>
      <c r="AE273" s="256"/>
      <c r="AF273" s="256"/>
      <c r="AG273" s="256"/>
      <c r="AH273" s="257">
        <v>8.8130994597424905E-2</v>
      </c>
      <c r="AI273" s="257"/>
      <c r="AJ273" s="257"/>
      <c r="AK273" s="257"/>
      <c r="AL273" s="257"/>
      <c r="AM273" s="257"/>
      <c r="AN273" s="257"/>
      <c r="AO273" s="257"/>
      <c r="AP273" s="55">
        <v>2</v>
      </c>
    </row>
    <row r="274" spans="2:44" s="1" customFormat="1" ht="8.85" customHeight="1" x14ac:dyDescent="0.15">
      <c r="B274" s="252" t="s">
        <v>1211</v>
      </c>
      <c r="C274" s="252"/>
      <c r="D274" s="265">
        <v>189922548.97</v>
      </c>
      <c r="E274" s="265"/>
      <c r="F274" s="265"/>
      <c r="G274" s="265"/>
      <c r="H274" s="265"/>
      <c r="I274" s="265"/>
      <c r="J274" s="265"/>
      <c r="K274" s="265"/>
      <c r="L274" s="265"/>
      <c r="M274" s="265"/>
      <c r="N274" s="265"/>
      <c r="O274" s="257">
        <v>6.48145046875368E-2</v>
      </c>
      <c r="P274" s="257"/>
      <c r="Q274" s="257"/>
      <c r="R274" s="257"/>
      <c r="S274" s="257"/>
      <c r="T274" s="257"/>
      <c r="U274" s="257"/>
      <c r="V274" s="257"/>
      <c r="W274" s="257"/>
      <c r="X274" s="257"/>
      <c r="Y274" s="256">
        <v>4179</v>
      </c>
      <c r="Z274" s="256"/>
      <c r="AA274" s="256"/>
      <c r="AB274" s="256"/>
      <c r="AC274" s="256"/>
      <c r="AD274" s="256"/>
      <c r="AE274" s="256"/>
      <c r="AF274" s="256"/>
      <c r="AG274" s="256"/>
      <c r="AH274" s="257">
        <v>9.9459742485184605E-2</v>
      </c>
      <c r="AI274" s="257"/>
      <c r="AJ274" s="257"/>
      <c r="AK274" s="257"/>
      <c r="AL274" s="257"/>
      <c r="AM274" s="257"/>
      <c r="AN274" s="257"/>
      <c r="AO274" s="257"/>
      <c r="AP274" s="55">
        <v>3</v>
      </c>
    </row>
    <row r="275" spans="2:44" s="1" customFormat="1" ht="8.85" customHeight="1" x14ac:dyDescent="0.15">
      <c r="B275" s="252" t="s">
        <v>1212</v>
      </c>
      <c r="C275" s="252"/>
      <c r="D275" s="265">
        <v>327612480.109999</v>
      </c>
      <c r="E275" s="265"/>
      <c r="F275" s="265"/>
      <c r="G275" s="265"/>
      <c r="H275" s="265"/>
      <c r="I275" s="265"/>
      <c r="J275" s="265"/>
      <c r="K275" s="265"/>
      <c r="L275" s="265"/>
      <c r="M275" s="265"/>
      <c r="N275" s="265"/>
      <c r="O275" s="257">
        <v>0.111803683885578</v>
      </c>
      <c r="P275" s="257"/>
      <c r="Q275" s="257"/>
      <c r="R275" s="257"/>
      <c r="S275" s="257"/>
      <c r="T275" s="257"/>
      <c r="U275" s="257"/>
      <c r="V275" s="257"/>
      <c r="W275" s="257"/>
      <c r="X275" s="257"/>
      <c r="Y275" s="256">
        <v>4841</v>
      </c>
      <c r="Z275" s="256"/>
      <c r="AA275" s="256"/>
      <c r="AB275" s="256"/>
      <c r="AC275" s="256"/>
      <c r="AD275" s="256"/>
      <c r="AE275" s="256"/>
      <c r="AF275" s="256"/>
      <c r="AG275" s="256"/>
      <c r="AH275" s="257">
        <v>0.11521527000975799</v>
      </c>
      <c r="AI275" s="257"/>
      <c r="AJ275" s="257"/>
      <c r="AK275" s="257"/>
      <c r="AL275" s="257"/>
      <c r="AM275" s="257"/>
      <c r="AN275" s="257"/>
      <c r="AO275" s="257"/>
      <c r="AP275" s="55">
        <v>4</v>
      </c>
    </row>
    <row r="276" spans="2:44" s="1" customFormat="1" ht="8.85" customHeight="1" x14ac:dyDescent="0.15">
      <c r="B276" s="252" t="s">
        <v>1213</v>
      </c>
      <c r="C276" s="252"/>
      <c r="D276" s="265">
        <v>440650026.43000102</v>
      </c>
      <c r="E276" s="265"/>
      <c r="F276" s="265"/>
      <c r="G276" s="265"/>
      <c r="H276" s="265"/>
      <c r="I276" s="265"/>
      <c r="J276" s="265"/>
      <c r="K276" s="265"/>
      <c r="L276" s="265"/>
      <c r="M276" s="265"/>
      <c r="N276" s="265"/>
      <c r="O276" s="257">
        <v>0.15037979091214701</v>
      </c>
      <c r="P276" s="257"/>
      <c r="Q276" s="257"/>
      <c r="R276" s="257"/>
      <c r="S276" s="257"/>
      <c r="T276" s="257"/>
      <c r="U276" s="257"/>
      <c r="V276" s="257"/>
      <c r="W276" s="257"/>
      <c r="X276" s="257"/>
      <c r="Y276" s="256">
        <v>4617</v>
      </c>
      <c r="Z276" s="256"/>
      <c r="AA276" s="256"/>
      <c r="AB276" s="256"/>
      <c r="AC276" s="256"/>
      <c r="AD276" s="256"/>
      <c r="AE276" s="256"/>
      <c r="AF276" s="256"/>
      <c r="AG276" s="256"/>
      <c r="AH276" s="257">
        <v>0.109884094533165</v>
      </c>
      <c r="AI276" s="257"/>
      <c r="AJ276" s="257"/>
      <c r="AK276" s="257"/>
      <c r="AL276" s="257"/>
      <c r="AM276" s="257"/>
      <c r="AN276" s="257"/>
      <c r="AO276" s="257"/>
      <c r="AP276" s="55">
        <v>5</v>
      </c>
    </row>
    <row r="277" spans="2:44" s="1" customFormat="1" ht="8.85" customHeight="1" x14ac:dyDescent="0.15">
      <c r="B277" s="252" t="s">
        <v>1214</v>
      </c>
      <c r="C277" s="252"/>
      <c r="D277" s="265">
        <v>122332566.76000001</v>
      </c>
      <c r="E277" s="265"/>
      <c r="F277" s="265"/>
      <c r="G277" s="265"/>
      <c r="H277" s="265"/>
      <c r="I277" s="265"/>
      <c r="J277" s="265"/>
      <c r="K277" s="265"/>
      <c r="L277" s="265"/>
      <c r="M277" s="265"/>
      <c r="N277" s="265"/>
      <c r="O277" s="257">
        <v>4.1748200857165699E-2</v>
      </c>
      <c r="P277" s="257"/>
      <c r="Q277" s="257"/>
      <c r="R277" s="257"/>
      <c r="S277" s="257"/>
      <c r="T277" s="257"/>
      <c r="U277" s="257"/>
      <c r="V277" s="257"/>
      <c r="W277" s="257"/>
      <c r="X277" s="257"/>
      <c r="Y277" s="256">
        <v>2206</v>
      </c>
      <c r="Z277" s="256"/>
      <c r="AA277" s="256"/>
      <c r="AB277" s="256"/>
      <c r="AC277" s="256"/>
      <c r="AD277" s="256"/>
      <c r="AE277" s="256"/>
      <c r="AF277" s="256"/>
      <c r="AG277" s="256"/>
      <c r="AH277" s="257">
        <v>5.2502558488231002E-2</v>
      </c>
      <c r="AI277" s="257"/>
      <c r="AJ277" s="257"/>
      <c r="AK277" s="257"/>
      <c r="AL277" s="257"/>
      <c r="AM277" s="257"/>
      <c r="AN277" s="257"/>
      <c r="AO277" s="257"/>
      <c r="AP277" s="55">
        <v>6</v>
      </c>
    </row>
    <row r="278" spans="2:44" s="1" customFormat="1" ht="8.85" customHeight="1" x14ac:dyDescent="0.15">
      <c r="B278" s="252" t="s">
        <v>1215</v>
      </c>
      <c r="C278" s="252"/>
      <c r="D278" s="265">
        <v>137416553.52000001</v>
      </c>
      <c r="E278" s="265"/>
      <c r="F278" s="265"/>
      <c r="G278" s="265"/>
      <c r="H278" s="265"/>
      <c r="I278" s="265"/>
      <c r="J278" s="265"/>
      <c r="K278" s="265"/>
      <c r="L278" s="265"/>
      <c r="M278" s="265"/>
      <c r="N278" s="265"/>
      <c r="O278" s="257">
        <v>4.6895884141035203E-2</v>
      </c>
      <c r="P278" s="257"/>
      <c r="Q278" s="257"/>
      <c r="R278" s="257"/>
      <c r="S278" s="257"/>
      <c r="T278" s="257"/>
      <c r="U278" s="257"/>
      <c r="V278" s="257"/>
      <c r="W278" s="257"/>
      <c r="X278" s="257"/>
      <c r="Y278" s="256">
        <v>2261</v>
      </c>
      <c r="Z278" s="256"/>
      <c r="AA278" s="256"/>
      <c r="AB278" s="256"/>
      <c r="AC278" s="256"/>
      <c r="AD278" s="256"/>
      <c r="AE278" s="256"/>
      <c r="AF278" s="256"/>
      <c r="AG278" s="256"/>
      <c r="AH278" s="257">
        <v>5.3811552466858703E-2</v>
      </c>
      <c r="AI278" s="257"/>
      <c r="AJ278" s="257"/>
      <c r="AK278" s="257"/>
      <c r="AL278" s="257"/>
      <c r="AM278" s="257"/>
      <c r="AN278" s="257"/>
      <c r="AO278" s="257"/>
      <c r="AP278" s="55">
        <v>7</v>
      </c>
    </row>
    <row r="279" spans="2:44" s="1" customFormat="1" ht="8.85" customHeight="1" x14ac:dyDescent="0.15">
      <c r="B279" s="252" t="s">
        <v>1216</v>
      </c>
      <c r="C279" s="252"/>
      <c r="D279" s="265">
        <v>139386057.47999999</v>
      </c>
      <c r="E279" s="265"/>
      <c r="F279" s="265"/>
      <c r="G279" s="265"/>
      <c r="H279" s="265"/>
      <c r="I279" s="265"/>
      <c r="J279" s="265"/>
      <c r="K279" s="265"/>
      <c r="L279" s="265"/>
      <c r="M279" s="265"/>
      <c r="N279" s="265"/>
      <c r="O279" s="257">
        <v>4.7568012986924403E-2</v>
      </c>
      <c r="P279" s="257"/>
      <c r="Q279" s="257"/>
      <c r="R279" s="257"/>
      <c r="S279" s="257"/>
      <c r="T279" s="257"/>
      <c r="U279" s="257"/>
      <c r="V279" s="257"/>
      <c r="W279" s="257"/>
      <c r="X279" s="257"/>
      <c r="Y279" s="256">
        <v>1987</v>
      </c>
      <c r="Z279" s="256"/>
      <c r="AA279" s="256"/>
      <c r="AB279" s="256"/>
      <c r="AC279" s="256"/>
      <c r="AD279" s="256"/>
      <c r="AE279" s="256"/>
      <c r="AF279" s="256"/>
      <c r="AG279" s="256"/>
      <c r="AH279" s="257">
        <v>4.72903824642407E-2</v>
      </c>
      <c r="AI279" s="257"/>
      <c r="AJ279" s="257"/>
      <c r="AK279" s="257"/>
      <c r="AL279" s="257"/>
      <c r="AM279" s="257"/>
      <c r="AN279" s="257"/>
      <c r="AO279" s="257"/>
      <c r="AP279" s="55">
        <v>8</v>
      </c>
    </row>
    <row r="280" spans="2:44" s="1" customFormat="1" ht="8.85" customHeight="1" x14ac:dyDescent="0.15">
      <c r="B280" s="252" t="s">
        <v>1217</v>
      </c>
      <c r="C280" s="252"/>
      <c r="D280" s="265">
        <v>232309333.94</v>
      </c>
      <c r="E280" s="265"/>
      <c r="F280" s="265"/>
      <c r="G280" s="265"/>
      <c r="H280" s="265"/>
      <c r="I280" s="265"/>
      <c r="J280" s="265"/>
      <c r="K280" s="265"/>
      <c r="L280" s="265"/>
      <c r="M280" s="265"/>
      <c r="N280" s="265"/>
      <c r="O280" s="257">
        <v>7.9279761646370503E-2</v>
      </c>
      <c r="P280" s="257"/>
      <c r="Q280" s="257"/>
      <c r="R280" s="257"/>
      <c r="S280" s="257"/>
      <c r="T280" s="257"/>
      <c r="U280" s="257"/>
      <c r="V280" s="257"/>
      <c r="W280" s="257"/>
      <c r="X280" s="257"/>
      <c r="Y280" s="256">
        <v>2535</v>
      </c>
      <c r="Z280" s="256"/>
      <c r="AA280" s="256"/>
      <c r="AB280" s="256"/>
      <c r="AC280" s="256"/>
      <c r="AD280" s="256"/>
      <c r="AE280" s="256"/>
      <c r="AF280" s="256"/>
      <c r="AG280" s="256"/>
      <c r="AH280" s="257">
        <v>6.0332722469476602E-2</v>
      </c>
      <c r="AI280" s="257"/>
      <c r="AJ280" s="257"/>
      <c r="AK280" s="257"/>
      <c r="AL280" s="257"/>
      <c r="AM280" s="257"/>
      <c r="AN280" s="257"/>
      <c r="AO280" s="257"/>
      <c r="AP280" s="55">
        <v>9</v>
      </c>
    </row>
    <row r="281" spans="2:44" s="1" customFormat="1" ht="8.85" customHeight="1" x14ac:dyDescent="0.15">
      <c r="B281" s="252" t="s">
        <v>1218</v>
      </c>
      <c r="C281" s="252"/>
      <c r="D281" s="265">
        <v>250006673.56</v>
      </c>
      <c r="E281" s="265"/>
      <c r="F281" s="265"/>
      <c r="G281" s="265"/>
      <c r="H281" s="265"/>
      <c r="I281" s="265"/>
      <c r="J281" s="265"/>
      <c r="K281" s="265"/>
      <c r="L281" s="265"/>
      <c r="M281" s="265"/>
      <c r="N281" s="265"/>
      <c r="O281" s="257">
        <v>8.5319298857608097E-2</v>
      </c>
      <c r="P281" s="257"/>
      <c r="Q281" s="257"/>
      <c r="R281" s="257"/>
      <c r="S281" s="257"/>
      <c r="T281" s="257"/>
      <c r="U281" s="257"/>
      <c r="V281" s="257"/>
      <c r="W281" s="257"/>
      <c r="X281" s="257"/>
      <c r="Y281" s="256">
        <v>2398</v>
      </c>
      <c r="Z281" s="256"/>
      <c r="AA281" s="256"/>
      <c r="AB281" s="256"/>
      <c r="AC281" s="256"/>
      <c r="AD281" s="256"/>
      <c r="AE281" s="256"/>
      <c r="AF281" s="256"/>
      <c r="AG281" s="256"/>
      <c r="AH281" s="257">
        <v>5.7072137468167701E-2</v>
      </c>
      <c r="AI281" s="257"/>
      <c r="AJ281" s="257"/>
      <c r="AK281" s="257"/>
      <c r="AL281" s="257"/>
      <c r="AM281" s="257"/>
      <c r="AN281" s="257"/>
      <c r="AO281" s="257"/>
      <c r="AP281" s="55">
        <v>10</v>
      </c>
    </row>
    <row r="282" spans="2:44" s="1" customFormat="1" ht="8.85" customHeight="1" x14ac:dyDescent="0.15">
      <c r="B282" s="252" t="s">
        <v>1219</v>
      </c>
      <c r="C282" s="252"/>
      <c r="D282" s="265">
        <v>440944993.97000003</v>
      </c>
      <c r="E282" s="265"/>
      <c r="F282" s="265"/>
      <c r="G282" s="265"/>
      <c r="H282" s="265"/>
      <c r="I282" s="265"/>
      <c r="J282" s="265"/>
      <c r="K282" s="265"/>
      <c r="L282" s="265"/>
      <c r="M282" s="265"/>
      <c r="N282" s="265"/>
      <c r="O282" s="257">
        <v>0.15048045391981801</v>
      </c>
      <c r="P282" s="257"/>
      <c r="Q282" s="257"/>
      <c r="R282" s="257"/>
      <c r="S282" s="257"/>
      <c r="T282" s="257"/>
      <c r="U282" s="257"/>
      <c r="V282" s="257"/>
      <c r="W282" s="257"/>
      <c r="X282" s="257"/>
      <c r="Y282" s="256">
        <v>4788</v>
      </c>
      <c r="Z282" s="256"/>
      <c r="AA282" s="256"/>
      <c r="AB282" s="256"/>
      <c r="AC282" s="256"/>
      <c r="AD282" s="256"/>
      <c r="AE282" s="256"/>
      <c r="AF282" s="256"/>
      <c r="AG282" s="256"/>
      <c r="AH282" s="257">
        <v>0.11395387581217099</v>
      </c>
      <c r="AI282" s="257"/>
      <c r="AJ282" s="257"/>
      <c r="AK282" s="257"/>
      <c r="AL282" s="257"/>
      <c r="AM282" s="257"/>
      <c r="AN282" s="257"/>
      <c r="AO282" s="257"/>
      <c r="AP282" s="55">
        <v>11</v>
      </c>
    </row>
    <row r="283" spans="2:44" s="1" customFormat="1" ht="8.85" customHeight="1" x14ac:dyDescent="0.15">
      <c r="B283" s="252" t="s">
        <v>1220</v>
      </c>
      <c r="C283" s="252"/>
      <c r="D283" s="265">
        <v>212618926.87</v>
      </c>
      <c r="E283" s="265"/>
      <c r="F283" s="265"/>
      <c r="G283" s="265"/>
      <c r="H283" s="265"/>
      <c r="I283" s="265"/>
      <c r="J283" s="265"/>
      <c r="K283" s="265"/>
      <c r="L283" s="265"/>
      <c r="M283" s="265"/>
      <c r="N283" s="265"/>
      <c r="O283" s="257">
        <v>7.2560054122122603E-2</v>
      </c>
      <c r="P283" s="257"/>
      <c r="Q283" s="257"/>
      <c r="R283" s="257"/>
      <c r="S283" s="257"/>
      <c r="T283" s="257"/>
      <c r="U283" s="257"/>
      <c r="V283" s="257"/>
      <c r="W283" s="257"/>
      <c r="X283" s="257"/>
      <c r="Y283" s="256">
        <v>1893</v>
      </c>
      <c r="Z283" s="256"/>
      <c r="AA283" s="256"/>
      <c r="AB283" s="256"/>
      <c r="AC283" s="256"/>
      <c r="AD283" s="256"/>
      <c r="AE283" s="256"/>
      <c r="AF283" s="256"/>
      <c r="AG283" s="256"/>
      <c r="AH283" s="257">
        <v>4.5053192755313297E-2</v>
      </c>
      <c r="AI283" s="257"/>
      <c r="AJ283" s="257"/>
      <c r="AK283" s="257"/>
      <c r="AL283" s="257"/>
      <c r="AM283" s="257"/>
      <c r="AN283" s="257"/>
      <c r="AO283" s="257"/>
      <c r="AP283" s="55">
        <v>12</v>
      </c>
    </row>
    <row r="284" spans="2:44" s="1" customFormat="1" ht="8.85" customHeight="1" x14ac:dyDescent="0.15">
      <c r="B284" s="252" t="s">
        <v>1221</v>
      </c>
      <c r="C284" s="252"/>
      <c r="D284" s="265">
        <v>84616902.5</v>
      </c>
      <c r="E284" s="265"/>
      <c r="F284" s="265"/>
      <c r="G284" s="265"/>
      <c r="H284" s="265"/>
      <c r="I284" s="265"/>
      <c r="J284" s="265"/>
      <c r="K284" s="265"/>
      <c r="L284" s="265"/>
      <c r="M284" s="265"/>
      <c r="N284" s="265"/>
      <c r="O284" s="257">
        <v>2.8877048320352001E-2</v>
      </c>
      <c r="P284" s="257"/>
      <c r="Q284" s="257"/>
      <c r="R284" s="257"/>
      <c r="S284" s="257"/>
      <c r="T284" s="257"/>
      <c r="U284" s="257"/>
      <c r="V284" s="257"/>
      <c r="W284" s="257"/>
      <c r="X284" s="257"/>
      <c r="Y284" s="256">
        <v>732</v>
      </c>
      <c r="Z284" s="256"/>
      <c r="AA284" s="256"/>
      <c r="AB284" s="256"/>
      <c r="AC284" s="256"/>
      <c r="AD284" s="256"/>
      <c r="AE284" s="256"/>
      <c r="AF284" s="256"/>
      <c r="AG284" s="256"/>
      <c r="AH284" s="257">
        <v>1.7421519861008601E-2</v>
      </c>
      <c r="AI284" s="257"/>
      <c r="AJ284" s="257"/>
      <c r="AK284" s="257"/>
      <c r="AL284" s="257"/>
      <c r="AM284" s="257"/>
      <c r="AN284" s="257"/>
      <c r="AO284" s="257"/>
      <c r="AP284" s="55">
        <v>13</v>
      </c>
    </row>
    <row r="285" spans="2:44" s="1" customFormat="1" ht="8.85" customHeight="1" x14ac:dyDescent="0.15">
      <c r="B285" s="252" t="s">
        <v>1222</v>
      </c>
      <c r="C285" s="252"/>
      <c r="D285" s="265">
        <v>234372035.40000001</v>
      </c>
      <c r="E285" s="265"/>
      <c r="F285" s="265"/>
      <c r="G285" s="265"/>
      <c r="H285" s="265"/>
      <c r="I285" s="265"/>
      <c r="J285" s="265"/>
      <c r="K285" s="265"/>
      <c r="L285" s="265"/>
      <c r="M285" s="265"/>
      <c r="N285" s="265"/>
      <c r="O285" s="257">
        <v>7.9983695824661499E-2</v>
      </c>
      <c r="P285" s="257"/>
      <c r="Q285" s="257"/>
      <c r="R285" s="257"/>
      <c r="S285" s="257"/>
      <c r="T285" s="257"/>
      <c r="U285" s="257"/>
      <c r="V285" s="257"/>
      <c r="W285" s="257"/>
      <c r="X285" s="257"/>
      <c r="Y285" s="256">
        <v>1586</v>
      </c>
      <c r="Z285" s="256"/>
      <c r="AA285" s="256"/>
      <c r="AB285" s="256"/>
      <c r="AC285" s="256"/>
      <c r="AD285" s="256"/>
      <c r="AE285" s="256"/>
      <c r="AF285" s="256"/>
      <c r="AG285" s="256"/>
      <c r="AH285" s="257">
        <v>3.7746626365518697E-2</v>
      </c>
      <c r="AI285" s="257"/>
      <c r="AJ285" s="257"/>
      <c r="AK285" s="257"/>
      <c r="AL285" s="257"/>
      <c r="AM285" s="257"/>
      <c r="AN285" s="257"/>
      <c r="AO285" s="257"/>
      <c r="AP285" s="55">
        <v>14</v>
      </c>
    </row>
    <row r="286" spans="2:44" s="1" customFormat="1" ht="8.85" customHeight="1" x14ac:dyDescent="0.15">
      <c r="B286" s="269"/>
      <c r="C286" s="269"/>
      <c r="D286" s="266">
        <v>2930247633.3899999</v>
      </c>
      <c r="E286" s="266"/>
      <c r="F286" s="266"/>
      <c r="G286" s="266"/>
      <c r="H286" s="266"/>
      <c r="I286" s="266"/>
      <c r="J286" s="266"/>
      <c r="K286" s="266"/>
      <c r="L286" s="266"/>
      <c r="M286" s="266"/>
      <c r="N286" s="266"/>
      <c r="O286" s="264">
        <v>1</v>
      </c>
      <c r="P286" s="264"/>
      <c r="Q286" s="264"/>
      <c r="R286" s="264"/>
      <c r="S286" s="264"/>
      <c r="T286" s="264"/>
      <c r="U286" s="264"/>
      <c r="V286" s="264"/>
      <c r="W286" s="264"/>
      <c r="X286" s="264"/>
      <c r="Y286" s="263">
        <v>42017</v>
      </c>
      <c r="Z286" s="263"/>
      <c r="AA286" s="263"/>
      <c r="AB286" s="263"/>
      <c r="AC286" s="263"/>
      <c r="AD286" s="263"/>
      <c r="AE286" s="263"/>
      <c r="AF286" s="263"/>
      <c r="AG286" s="263"/>
      <c r="AH286" s="264">
        <v>1</v>
      </c>
      <c r="AI286" s="264"/>
      <c r="AJ286" s="264"/>
      <c r="AK286" s="264"/>
      <c r="AL286" s="264"/>
      <c r="AM286" s="264"/>
      <c r="AN286" s="264"/>
      <c r="AO286" s="264"/>
      <c r="AP286" s="56"/>
    </row>
    <row r="287" spans="2:44" s="1" customFormat="1" ht="7.2" customHeight="1" x14ac:dyDescent="0.15"/>
    <row r="288" spans="2:44" s="1" customFormat="1" ht="15.3" customHeight="1" x14ac:dyDescent="0.15">
      <c r="B288" s="250" t="s">
        <v>1242</v>
      </c>
      <c r="C288" s="250"/>
      <c r="D288" s="250"/>
      <c r="E288" s="250"/>
      <c r="F288" s="250"/>
      <c r="G288" s="250"/>
      <c r="H288" s="250"/>
      <c r="I288" s="250"/>
      <c r="J288" s="250"/>
      <c r="K288" s="250"/>
      <c r="L288" s="250"/>
      <c r="M288" s="250"/>
      <c r="N288" s="250"/>
      <c r="O288" s="250"/>
      <c r="P288" s="250"/>
      <c r="Q288" s="250"/>
      <c r="R288" s="250"/>
      <c r="S288" s="250"/>
      <c r="T288" s="250"/>
      <c r="U288" s="250"/>
      <c r="V288" s="250"/>
      <c r="W288" s="250"/>
      <c r="X288" s="250"/>
      <c r="Y288" s="250"/>
      <c r="Z288" s="250"/>
      <c r="AA288" s="250"/>
      <c r="AB288" s="250"/>
      <c r="AC288" s="250"/>
      <c r="AD288" s="250"/>
      <c r="AE288" s="250"/>
      <c r="AF288" s="250"/>
      <c r="AG288" s="250"/>
      <c r="AH288" s="250"/>
      <c r="AI288" s="250"/>
      <c r="AJ288" s="250"/>
      <c r="AK288" s="250"/>
      <c r="AL288" s="250"/>
      <c r="AM288" s="250"/>
      <c r="AN288" s="250"/>
      <c r="AO288" s="250"/>
      <c r="AP288" s="250"/>
      <c r="AQ288" s="250"/>
      <c r="AR288" s="250"/>
    </row>
    <row r="289" spans="2:41" s="1" customFormat="1" ht="6.3" customHeight="1" x14ac:dyDescent="0.15"/>
    <row r="290" spans="2:41" s="1" customFormat="1" ht="8.5500000000000007" customHeight="1" x14ac:dyDescent="0.15">
      <c r="B290" s="248" t="s">
        <v>1116</v>
      </c>
      <c r="C290" s="248"/>
      <c r="D290" s="248" t="s">
        <v>1113</v>
      </c>
      <c r="E290" s="248"/>
      <c r="F290" s="248"/>
      <c r="G290" s="248"/>
      <c r="H290" s="248"/>
      <c r="I290" s="248"/>
      <c r="J290" s="248"/>
      <c r="K290" s="248"/>
      <c r="L290" s="248"/>
      <c r="M290" s="248"/>
      <c r="N290" s="248"/>
      <c r="O290" s="248" t="s">
        <v>1114</v>
      </c>
      <c r="P290" s="248"/>
      <c r="Q290" s="248"/>
      <c r="R290" s="248"/>
      <c r="S290" s="248"/>
      <c r="T290" s="248"/>
      <c r="U290" s="248"/>
      <c r="V290" s="248"/>
      <c r="W290" s="248"/>
      <c r="X290" s="248"/>
      <c r="Y290" s="248" t="s">
        <v>1115</v>
      </c>
      <c r="Z290" s="248"/>
      <c r="AA290" s="248"/>
      <c r="AB290" s="248"/>
      <c r="AC290" s="248"/>
      <c r="AD290" s="248"/>
      <c r="AE290" s="248"/>
      <c r="AF290" s="248"/>
      <c r="AG290" s="248"/>
      <c r="AH290" s="248" t="s">
        <v>1114</v>
      </c>
      <c r="AI290" s="248"/>
      <c r="AJ290" s="248"/>
      <c r="AK290" s="248"/>
      <c r="AL290" s="248"/>
      <c r="AM290" s="248"/>
      <c r="AN290" s="248"/>
      <c r="AO290" s="248"/>
    </row>
    <row r="291" spans="2:41" s="1" customFormat="1" ht="8.5500000000000007" customHeight="1" x14ac:dyDescent="0.15">
      <c r="B291" s="252" t="s">
        <v>1223</v>
      </c>
      <c r="C291" s="252"/>
      <c r="D291" s="265">
        <v>69034901.349999905</v>
      </c>
      <c r="E291" s="265"/>
      <c r="F291" s="265"/>
      <c r="G291" s="265"/>
      <c r="H291" s="265"/>
      <c r="I291" s="265"/>
      <c r="J291" s="265"/>
      <c r="K291" s="265"/>
      <c r="L291" s="265"/>
      <c r="M291" s="265"/>
      <c r="N291" s="265"/>
      <c r="O291" s="257">
        <v>2.35594086190366E-2</v>
      </c>
      <c r="P291" s="257"/>
      <c r="Q291" s="257"/>
      <c r="R291" s="257"/>
      <c r="S291" s="257"/>
      <c r="T291" s="257"/>
      <c r="U291" s="257"/>
      <c r="V291" s="257"/>
      <c r="W291" s="257"/>
      <c r="X291" s="257"/>
      <c r="Y291" s="256">
        <v>5709</v>
      </c>
      <c r="Z291" s="256"/>
      <c r="AA291" s="256"/>
      <c r="AB291" s="256"/>
      <c r="AC291" s="256"/>
      <c r="AD291" s="256"/>
      <c r="AE291" s="256"/>
      <c r="AF291" s="256"/>
      <c r="AG291" s="256"/>
      <c r="AH291" s="257">
        <v>0.135873574981555</v>
      </c>
      <c r="AI291" s="257"/>
      <c r="AJ291" s="257"/>
      <c r="AK291" s="257"/>
      <c r="AL291" s="257"/>
      <c r="AM291" s="257"/>
      <c r="AN291" s="257"/>
      <c r="AO291" s="257"/>
    </row>
    <row r="292" spans="2:41" s="1" customFormat="1" ht="8.5500000000000007" customHeight="1" x14ac:dyDescent="0.15">
      <c r="B292" s="252" t="s">
        <v>1118</v>
      </c>
      <c r="C292" s="252"/>
      <c r="D292" s="265">
        <v>90665055.200000301</v>
      </c>
      <c r="E292" s="265"/>
      <c r="F292" s="265"/>
      <c r="G292" s="265"/>
      <c r="H292" s="265"/>
      <c r="I292" s="265"/>
      <c r="J292" s="265"/>
      <c r="K292" s="265"/>
      <c r="L292" s="265"/>
      <c r="M292" s="265"/>
      <c r="N292" s="265"/>
      <c r="O292" s="257">
        <v>3.0941089813324101E-2</v>
      </c>
      <c r="P292" s="257"/>
      <c r="Q292" s="257"/>
      <c r="R292" s="257"/>
      <c r="S292" s="257"/>
      <c r="T292" s="257"/>
      <c r="U292" s="257"/>
      <c r="V292" s="257"/>
      <c r="W292" s="257"/>
      <c r="X292" s="257"/>
      <c r="Y292" s="256">
        <v>3615</v>
      </c>
      <c r="Z292" s="256"/>
      <c r="AA292" s="256"/>
      <c r="AB292" s="256"/>
      <c r="AC292" s="256"/>
      <c r="AD292" s="256"/>
      <c r="AE292" s="256"/>
      <c r="AF292" s="256"/>
      <c r="AG292" s="256"/>
      <c r="AH292" s="257">
        <v>8.6036604231620503E-2</v>
      </c>
      <c r="AI292" s="257"/>
      <c r="AJ292" s="257"/>
      <c r="AK292" s="257"/>
      <c r="AL292" s="257"/>
      <c r="AM292" s="257"/>
      <c r="AN292" s="257"/>
      <c r="AO292" s="257"/>
    </row>
    <row r="293" spans="2:41" s="1" customFormat="1" ht="8.5500000000000007" customHeight="1" x14ac:dyDescent="0.15">
      <c r="B293" s="252" t="s">
        <v>1119</v>
      </c>
      <c r="C293" s="252"/>
      <c r="D293" s="265">
        <v>136812293.64999899</v>
      </c>
      <c r="E293" s="265"/>
      <c r="F293" s="265"/>
      <c r="G293" s="265"/>
      <c r="H293" s="265"/>
      <c r="I293" s="265"/>
      <c r="J293" s="265"/>
      <c r="K293" s="265"/>
      <c r="L293" s="265"/>
      <c r="M293" s="265"/>
      <c r="N293" s="265"/>
      <c r="O293" s="257">
        <v>4.6689669532032498E-2</v>
      </c>
      <c r="P293" s="257"/>
      <c r="Q293" s="257"/>
      <c r="R293" s="257"/>
      <c r="S293" s="257"/>
      <c r="T293" s="257"/>
      <c r="U293" s="257"/>
      <c r="V293" s="257"/>
      <c r="W293" s="257"/>
      <c r="X293" s="257"/>
      <c r="Y293" s="256">
        <v>3797</v>
      </c>
      <c r="Z293" s="256"/>
      <c r="AA293" s="256"/>
      <c r="AB293" s="256"/>
      <c r="AC293" s="256"/>
      <c r="AD293" s="256"/>
      <c r="AE293" s="256"/>
      <c r="AF293" s="256"/>
      <c r="AG293" s="256"/>
      <c r="AH293" s="257">
        <v>9.0368184306352198E-2</v>
      </c>
      <c r="AI293" s="257"/>
      <c r="AJ293" s="257"/>
      <c r="AK293" s="257"/>
      <c r="AL293" s="257"/>
      <c r="AM293" s="257"/>
      <c r="AN293" s="257"/>
      <c r="AO293" s="257"/>
    </row>
    <row r="294" spans="2:41" s="1" customFormat="1" ht="8.5500000000000007" customHeight="1" x14ac:dyDescent="0.15">
      <c r="B294" s="252" t="s">
        <v>1120</v>
      </c>
      <c r="C294" s="252"/>
      <c r="D294" s="265">
        <v>169629473.94999999</v>
      </c>
      <c r="E294" s="265"/>
      <c r="F294" s="265"/>
      <c r="G294" s="265"/>
      <c r="H294" s="265"/>
      <c r="I294" s="265"/>
      <c r="J294" s="265"/>
      <c r="K294" s="265"/>
      <c r="L294" s="265"/>
      <c r="M294" s="265"/>
      <c r="N294" s="265"/>
      <c r="O294" s="257">
        <v>5.78891258257773E-2</v>
      </c>
      <c r="P294" s="257"/>
      <c r="Q294" s="257"/>
      <c r="R294" s="257"/>
      <c r="S294" s="257"/>
      <c r="T294" s="257"/>
      <c r="U294" s="257"/>
      <c r="V294" s="257"/>
      <c r="W294" s="257"/>
      <c r="X294" s="257"/>
      <c r="Y294" s="256">
        <v>3371</v>
      </c>
      <c r="Z294" s="256"/>
      <c r="AA294" s="256"/>
      <c r="AB294" s="256"/>
      <c r="AC294" s="256"/>
      <c r="AD294" s="256"/>
      <c r="AE294" s="256"/>
      <c r="AF294" s="256"/>
      <c r="AG294" s="256"/>
      <c r="AH294" s="257">
        <v>8.0229430944617694E-2</v>
      </c>
      <c r="AI294" s="257"/>
      <c r="AJ294" s="257"/>
      <c r="AK294" s="257"/>
      <c r="AL294" s="257"/>
      <c r="AM294" s="257"/>
      <c r="AN294" s="257"/>
      <c r="AO294" s="257"/>
    </row>
    <row r="295" spans="2:41" s="1" customFormat="1" ht="8.5500000000000007" customHeight="1" x14ac:dyDescent="0.15">
      <c r="B295" s="252" t="s">
        <v>1121</v>
      </c>
      <c r="C295" s="252"/>
      <c r="D295" s="265">
        <v>180671112.62</v>
      </c>
      <c r="E295" s="265"/>
      <c r="F295" s="265"/>
      <c r="G295" s="265"/>
      <c r="H295" s="265"/>
      <c r="I295" s="265"/>
      <c r="J295" s="265"/>
      <c r="K295" s="265"/>
      <c r="L295" s="265"/>
      <c r="M295" s="265"/>
      <c r="N295" s="265"/>
      <c r="O295" s="257">
        <v>6.1657284715893497E-2</v>
      </c>
      <c r="P295" s="257"/>
      <c r="Q295" s="257"/>
      <c r="R295" s="257"/>
      <c r="S295" s="257"/>
      <c r="T295" s="257"/>
      <c r="U295" s="257"/>
      <c r="V295" s="257"/>
      <c r="W295" s="257"/>
      <c r="X295" s="257"/>
      <c r="Y295" s="256">
        <v>3040</v>
      </c>
      <c r="Z295" s="256"/>
      <c r="AA295" s="256"/>
      <c r="AB295" s="256"/>
      <c r="AC295" s="256"/>
      <c r="AD295" s="256"/>
      <c r="AE295" s="256"/>
      <c r="AF295" s="256"/>
      <c r="AG295" s="256"/>
      <c r="AH295" s="257">
        <v>7.2351667182331006E-2</v>
      </c>
      <c r="AI295" s="257"/>
      <c r="AJ295" s="257"/>
      <c r="AK295" s="257"/>
      <c r="AL295" s="257"/>
      <c r="AM295" s="257"/>
      <c r="AN295" s="257"/>
      <c r="AO295" s="257"/>
    </row>
    <row r="296" spans="2:41" s="1" customFormat="1" ht="8.5500000000000007" customHeight="1" x14ac:dyDescent="0.15">
      <c r="B296" s="252" t="s">
        <v>1122</v>
      </c>
      <c r="C296" s="252"/>
      <c r="D296" s="265">
        <v>255539067.09999999</v>
      </c>
      <c r="E296" s="265"/>
      <c r="F296" s="265"/>
      <c r="G296" s="265"/>
      <c r="H296" s="265"/>
      <c r="I296" s="265"/>
      <c r="J296" s="265"/>
      <c r="K296" s="265"/>
      <c r="L296" s="265"/>
      <c r="M296" s="265"/>
      <c r="N296" s="265"/>
      <c r="O296" s="257">
        <v>8.7207328209448098E-2</v>
      </c>
      <c r="P296" s="257"/>
      <c r="Q296" s="257"/>
      <c r="R296" s="257"/>
      <c r="S296" s="257"/>
      <c r="T296" s="257"/>
      <c r="U296" s="257"/>
      <c r="V296" s="257"/>
      <c r="W296" s="257"/>
      <c r="X296" s="257"/>
      <c r="Y296" s="256">
        <v>3797</v>
      </c>
      <c r="Z296" s="256"/>
      <c r="AA296" s="256"/>
      <c r="AB296" s="256"/>
      <c r="AC296" s="256"/>
      <c r="AD296" s="256"/>
      <c r="AE296" s="256"/>
      <c r="AF296" s="256"/>
      <c r="AG296" s="256"/>
      <c r="AH296" s="257">
        <v>9.0368184306352198E-2</v>
      </c>
      <c r="AI296" s="257"/>
      <c r="AJ296" s="257"/>
      <c r="AK296" s="257"/>
      <c r="AL296" s="257"/>
      <c r="AM296" s="257"/>
      <c r="AN296" s="257"/>
      <c r="AO296" s="257"/>
    </row>
    <row r="297" spans="2:41" s="1" customFormat="1" ht="8.5500000000000007" customHeight="1" x14ac:dyDescent="0.15">
      <c r="B297" s="252" t="s">
        <v>1123</v>
      </c>
      <c r="C297" s="252"/>
      <c r="D297" s="265">
        <v>260601831.02000001</v>
      </c>
      <c r="E297" s="265"/>
      <c r="F297" s="265"/>
      <c r="G297" s="265"/>
      <c r="H297" s="265"/>
      <c r="I297" s="265"/>
      <c r="J297" s="265"/>
      <c r="K297" s="265"/>
      <c r="L297" s="265"/>
      <c r="M297" s="265"/>
      <c r="N297" s="265"/>
      <c r="O297" s="257">
        <v>8.8935087959958595E-2</v>
      </c>
      <c r="P297" s="257"/>
      <c r="Q297" s="257"/>
      <c r="R297" s="257"/>
      <c r="S297" s="257"/>
      <c r="T297" s="257"/>
      <c r="U297" s="257"/>
      <c r="V297" s="257"/>
      <c r="W297" s="257"/>
      <c r="X297" s="257"/>
      <c r="Y297" s="256">
        <v>3238</v>
      </c>
      <c r="Z297" s="256"/>
      <c r="AA297" s="256"/>
      <c r="AB297" s="256"/>
      <c r="AC297" s="256"/>
      <c r="AD297" s="256"/>
      <c r="AE297" s="256"/>
      <c r="AF297" s="256"/>
      <c r="AG297" s="256"/>
      <c r="AH297" s="257">
        <v>7.7064045505390699E-2</v>
      </c>
      <c r="AI297" s="257"/>
      <c r="AJ297" s="257"/>
      <c r="AK297" s="257"/>
      <c r="AL297" s="257"/>
      <c r="AM297" s="257"/>
      <c r="AN297" s="257"/>
      <c r="AO297" s="257"/>
    </row>
    <row r="298" spans="2:41" s="1" customFormat="1" ht="8.5500000000000007" customHeight="1" x14ac:dyDescent="0.15">
      <c r="B298" s="252" t="s">
        <v>1124</v>
      </c>
      <c r="C298" s="252"/>
      <c r="D298" s="265">
        <v>244447380.03000101</v>
      </c>
      <c r="E298" s="265"/>
      <c r="F298" s="265"/>
      <c r="G298" s="265"/>
      <c r="H298" s="265"/>
      <c r="I298" s="265"/>
      <c r="J298" s="265"/>
      <c r="K298" s="265"/>
      <c r="L298" s="265"/>
      <c r="M298" s="265"/>
      <c r="N298" s="265"/>
      <c r="O298" s="257">
        <v>8.3422089397679894E-2</v>
      </c>
      <c r="P298" s="257"/>
      <c r="Q298" s="257"/>
      <c r="R298" s="257"/>
      <c r="S298" s="257"/>
      <c r="T298" s="257"/>
      <c r="U298" s="257"/>
      <c r="V298" s="257"/>
      <c r="W298" s="257"/>
      <c r="X298" s="257"/>
      <c r="Y298" s="256">
        <v>2819</v>
      </c>
      <c r="Z298" s="256"/>
      <c r="AA298" s="256"/>
      <c r="AB298" s="256"/>
      <c r="AC298" s="256"/>
      <c r="AD298" s="256"/>
      <c r="AE298" s="256"/>
      <c r="AF298" s="256"/>
      <c r="AG298" s="256"/>
      <c r="AH298" s="257">
        <v>6.7091891377299706E-2</v>
      </c>
      <c r="AI298" s="257"/>
      <c r="AJ298" s="257"/>
      <c r="AK298" s="257"/>
      <c r="AL298" s="257"/>
      <c r="AM298" s="257"/>
      <c r="AN298" s="257"/>
      <c r="AO298" s="257"/>
    </row>
    <row r="299" spans="2:41" s="1" customFormat="1" ht="8.5500000000000007" customHeight="1" x14ac:dyDescent="0.15">
      <c r="B299" s="252" t="s">
        <v>1125</v>
      </c>
      <c r="C299" s="252"/>
      <c r="D299" s="265">
        <v>417531136.99000001</v>
      </c>
      <c r="E299" s="265"/>
      <c r="F299" s="265"/>
      <c r="G299" s="265"/>
      <c r="H299" s="265"/>
      <c r="I299" s="265"/>
      <c r="J299" s="265"/>
      <c r="K299" s="265"/>
      <c r="L299" s="265"/>
      <c r="M299" s="265"/>
      <c r="N299" s="265"/>
      <c r="O299" s="257">
        <v>0.14249005177318699</v>
      </c>
      <c r="P299" s="257"/>
      <c r="Q299" s="257"/>
      <c r="R299" s="257"/>
      <c r="S299" s="257"/>
      <c r="T299" s="257"/>
      <c r="U299" s="257"/>
      <c r="V299" s="257"/>
      <c r="W299" s="257"/>
      <c r="X299" s="257"/>
      <c r="Y299" s="256">
        <v>4364</v>
      </c>
      <c r="Z299" s="256"/>
      <c r="AA299" s="256"/>
      <c r="AB299" s="256"/>
      <c r="AC299" s="256"/>
      <c r="AD299" s="256"/>
      <c r="AE299" s="256"/>
      <c r="AF299" s="256"/>
      <c r="AG299" s="256"/>
      <c r="AH299" s="257">
        <v>0.10386272223147799</v>
      </c>
      <c r="AI299" s="257"/>
      <c r="AJ299" s="257"/>
      <c r="AK299" s="257"/>
      <c r="AL299" s="257"/>
      <c r="AM299" s="257"/>
      <c r="AN299" s="257"/>
      <c r="AO299" s="257"/>
    </row>
    <row r="300" spans="2:41" s="1" customFormat="1" ht="8.5500000000000007" customHeight="1" x14ac:dyDescent="0.15">
      <c r="B300" s="252" t="s">
        <v>1126</v>
      </c>
      <c r="C300" s="252"/>
      <c r="D300" s="265">
        <v>200621886.61999899</v>
      </c>
      <c r="E300" s="265"/>
      <c r="F300" s="265"/>
      <c r="G300" s="265"/>
      <c r="H300" s="265"/>
      <c r="I300" s="265"/>
      <c r="J300" s="265"/>
      <c r="K300" s="265"/>
      <c r="L300" s="265"/>
      <c r="M300" s="265"/>
      <c r="N300" s="265"/>
      <c r="O300" s="257">
        <v>6.8465847163879504E-2</v>
      </c>
      <c r="P300" s="257"/>
      <c r="Q300" s="257"/>
      <c r="R300" s="257"/>
      <c r="S300" s="257"/>
      <c r="T300" s="257"/>
      <c r="U300" s="257"/>
      <c r="V300" s="257"/>
      <c r="W300" s="257"/>
      <c r="X300" s="257"/>
      <c r="Y300" s="256">
        <v>1867</v>
      </c>
      <c r="Z300" s="256"/>
      <c r="AA300" s="256"/>
      <c r="AB300" s="256"/>
      <c r="AC300" s="256"/>
      <c r="AD300" s="256"/>
      <c r="AE300" s="256"/>
      <c r="AF300" s="256"/>
      <c r="AG300" s="256"/>
      <c r="AH300" s="257">
        <v>4.4434395601780197E-2</v>
      </c>
      <c r="AI300" s="257"/>
      <c r="AJ300" s="257"/>
      <c r="AK300" s="257"/>
      <c r="AL300" s="257"/>
      <c r="AM300" s="257"/>
      <c r="AN300" s="257"/>
      <c r="AO300" s="257"/>
    </row>
    <row r="301" spans="2:41" s="1" customFormat="1" ht="8.5500000000000007" customHeight="1" x14ac:dyDescent="0.15">
      <c r="B301" s="252" t="s">
        <v>1127</v>
      </c>
      <c r="C301" s="252"/>
      <c r="D301" s="265">
        <v>283603720.04000002</v>
      </c>
      <c r="E301" s="265"/>
      <c r="F301" s="265"/>
      <c r="G301" s="265"/>
      <c r="H301" s="265"/>
      <c r="I301" s="265"/>
      <c r="J301" s="265"/>
      <c r="K301" s="265"/>
      <c r="L301" s="265"/>
      <c r="M301" s="265"/>
      <c r="N301" s="265"/>
      <c r="O301" s="257">
        <v>9.6784898589577201E-2</v>
      </c>
      <c r="P301" s="257"/>
      <c r="Q301" s="257"/>
      <c r="R301" s="257"/>
      <c r="S301" s="257"/>
      <c r="T301" s="257"/>
      <c r="U301" s="257"/>
      <c r="V301" s="257"/>
      <c r="W301" s="257"/>
      <c r="X301" s="257"/>
      <c r="Y301" s="256">
        <v>2407</v>
      </c>
      <c r="Z301" s="256"/>
      <c r="AA301" s="256"/>
      <c r="AB301" s="256"/>
      <c r="AC301" s="256"/>
      <c r="AD301" s="256"/>
      <c r="AE301" s="256"/>
      <c r="AF301" s="256"/>
      <c r="AG301" s="256"/>
      <c r="AH301" s="257">
        <v>5.7286336482852203E-2</v>
      </c>
      <c r="AI301" s="257"/>
      <c r="AJ301" s="257"/>
      <c r="AK301" s="257"/>
      <c r="AL301" s="257"/>
      <c r="AM301" s="257"/>
      <c r="AN301" s="257"/>
      <c r="AO301" s="257"/>
    </row>
    <row r="302" spans="2:41" s="1" customFormat="1" ht="8.5500000000000007" customHeight="1" x14ac:dyDescent="0.15">
      <c r="B302" s="252" t="s">
        <v>1128</v>
      </c>
      <c r="C302" s="252"/>
      <c r="D302" s="265">
        <v>304730421.99000001</v>
      </c>
      <c r="E302" s="265"/>
      <c r="F302" s="265"/>
      <c r="G302" s="265"/>
      <c r="H302" s="265"/>
      <c r="I302" s="265"/>
      <c r="J302" s="265"/>
      <c r="K302" s="265"/>
      <c r="L302" s="265"/>
      <c r="M302" s="265"/>
      <c r="N302" s="265"/>
      <c r="O302" s="257">
        <v>0.103994767717791</v>
      </c>
      <c r="P302" s="257"/>
      <c r="Q302" s="257"/>
      <c r="R302" s="257"/>
      <c r="S302" s="257"/>
      <c r="T302" s="257"/>
      <c r="U302" s="257"/>
      <c r="V302" s="257"/>
      <c r="W302" s="257"/>
      <c r="X302" s="257"/>
      <c r="Y302" s="256">
        <v>2094</v>
      </c>
      <c r="Z302" s="256"/>
      <c r="AA302" s="256"/>
      <c r="AB302" s="256"/>
      <c r="AC302" s="256"/>
      <c r="AD302" s="256"/>
      <c r="AE302" s="256"/>
      <c r="AF302" s="256"/>
      <c r="AG302" s="256"/>
      <c r="AH302" s="257">
        <v>4.9836970749934602E-2</v>
      </c>
      <c r="AI302" s="257"/>
      <c r="AJ302" s="257"/>
      <c r="AK302" s="257"/>
      <c r="AL302" s="257"/>
      <c r="AM302" s="257"/>
      <c r="AN302" s="257"/>
      <c r="AO302" s="257"/>
    </row>
    <row r="303" spans="2:41" s="1" customFormat="1" ht="8.5500000000000007" customHeight="1" x14ac:dyDescent="0.15">
      <c r="B303" s="252" t="s">
        <v>1129</v>
      </c>
      <c r="C303" s="252"/>
      <c r="D303" s="265">
        <v>104697723.2</v>
      </c>
      <c r="E303" s="265"/>
      <c r="F303" s="265"/>
      <c r="G303" s="265"/>
      <c r="H303" s="265"/>
      <c r="I303" s="265"/>
      <c r="J303" s="265"/>
      <c r="K303" s="265"/>
      <c r="L303" s="265"/>
      <c r="M303" s="265"/>
      <c r="N303" s="265"/>
      <c r="O303" s="257">
        <v>3.5729991556677901E-2</v>
      </c>
      <c r="P303" s="257"/>
      <c r="Q303" s="257"/>
      <c r="R303" s="257"/>
      <c r="S303" s="257"/>
      <c r="T303" s="257"/>
      <c r="U303" s="257"/>
      <c r="V303" s="257"/>
      <c r="W303" s="257"/>
      <c r="X303" s="257"/>
      <c r="Y303" s="256">
        <v>675</v>
      </c>
      <c r="Z303" s="256"/>
      <c r="AA303" s="256"/>
      <c r="AB303" s="256"/>
      <c r="AC303" s="256"/>
      <c r="AD303" s="256"/>
      <c r="AE303" s="256"/>
      <c r="AF303" s="256"/>
      <c r="AG303" s="256"/>
      <c r="AH303" s="257">
        <v>1.6064926101339898E-2</v>
      </c>
      <c r="AI303" s="257"/>
      <c r="AJ303" s="257"/>
      <c r="AK303" s="257"/>
      <c r="AL303" s="257"/>
      <c r="AM303" s="257"/>
      <c r="AN303" s="257"/>
      <c r="AO303" s="257"/>
    </row>
    <row r="304" spans="2:41" s="1" customFormat="1" ht="8.5500000000000007" customHeight="1" x14ac:dyDescent="0.15">
      <c r="B304" s="252" t="s">
        <v>1130</v>
      </c>
      <c r="C304" s="252"/>
      <c r="D304" s="265">
        <v>170082382.05000001</v>
      </c>
      <c r="E304" s="265"/>
      <c r="F304" s="265"/>
      <c r="G304" s="265"/>
      <c r="H304" s="265"/>
      <c r="I304" s="265"/>
      <c r="J304" s="265"/>
      <c r="K304" s="265"/>
      <c r="L304" s="265"/>
      <c r="M304" s="265"/>
      <c r="N304" s="265"/>
      <c r="O304" s="257">
        <v>5.8043688905989099E-2</v>
      </c>
      <c r="P304" s="257"/>
      <c r="Q304" s="257"/>
      <c r="R304" s="257"/>
      <c r="S304" s="257"/>
      <c r="T304" s="257"/>
      <c r="U304" s="257"/>
      <c r="V304" s="257"/>
      <c r="W304" s="257"/>
      <c r="X304" s="257"/>
      <c r="Y304" s="256">
        <v>971</v>
      </c>
      <c r="Z304" s="256"/>
      <c r="AA304" s="256"/>
      <c r="AB304" s="256"/>
      <c r="AC304" s="256"/>
      <c r="AD304" s="256"/>
      <c r="AE304" s="256"/>
      <c r="AF304" s="256"/>
      <c r="AG304" s="256"/>
      <c r="AH304" s="257">
        <v>2.3109693695408998E-2</v>
      </c>
      <c r="AI304" s="257"/>
      <c r="AJ304" s="257"/>
      <c r="AK304" s="257"/>
      <c r="AL304" s="257"/>
      <c r="AM304" s="257"/>
      <c r="AN304" s="257"/>
      <c r="AO304" s="257"/>
    </row>
    <row r="305" spans="2:44" s="1" customFormat="1" ht="8.5500000000000007" customHeight="1" x14ac:dyDescent="0.15">
      <c r="B305" s="252" t="s">
        <v>1131</v>
      </c>
      <c r="C305" s="252"/>
      <c r="D305" s="265">
        <v>8397409.0999999996</v>
      </c>
      <c r="E305" s="265"/>
      <c r="F305" s="265"/>
      <c r="G305" s="265"/>
      <c r="H305" s="265"/>
      <c r="I305" s="265"/>
      <c r="J305" s="265"/>
      <c r="K305" s="265"/>
      <c r="L305" s="265"/>
      <c r="M305" s="265"/>
      <c r="N305" s="265"/>
      <c r="O305" s="257">
        <v>2.8657677270385001E-3</v>
      </c>
      <c r="P305" s="257"/>
      <c r="Q305" s="257"/>
      <c r="R305" s="257"/>
      <c r="S305" s="257"/>
      <c r="T305" s="257"/>
      <c r="U305" s="257"/>
      <c r="V305" s="257"/>
      <c r="W305" s="257"/>
      <c r="X305" s="257"/>
      <c r="Y305" s="256">
        <v>51</v>
      </c>
      <c r="Z305" s="256"/>
      <c r="AA305" s="256"/>
      <c r="AB305" s="256"/>
      <c r="AC305" s="256"/>
      <c r="AD305" s="256"/>
      <c r="AE305" s="256"/>
      <c r="AF305" s="256"/>
      <c r="AG305" s="256"/>
      <c r="AH305" s="257">
        <v>1.2137944165456799E-3</v>
      </c>
      <c r="AI305" s="257"/>
      <c r="AJ305" s="257"/>
      <c r="AK305" s="257"/>
      <c r="AL305" s="257"/>
      <c r="AM305" s="257"/>
      <c r="AN305" s="257"/>
      <c r="AO305" s="257"/>
    </row>
    <row r="306" spans="2:44" s="1" customFormat="1" ht="8.5500000000000007" customHeight="1" x14ac:dyDescent="0.15">
      <c r="B306" s="252" t="s">
        <v>1132</v>
      </c>
      <c r="C306" s="252"/>
      <c r="D306" s="265">
        <v>23650396.25</v>
      </c>
      <c r="E306" s="265"/>
      <c r="F306" s="265"/>
      <c r="G306" s="265"/>
      <c r="H306" s="265"/>
      <c r="I306" s="265"/>
      <c r="J306" s="265"/>
      <c r="K306" s="265"/>
      <c r="L306" s="265"/>
      <c r="M306" s="265"/>
      <c r="N306" s="265"/>
      <c r="O306" s="257">
        <v>8.0711254504585595E-3</v>
      </c>
      <c r="P306" s="257"/>
      <c r="Q306" s="257"/>
      <c r="R306" s="257"/>
      <c r="S306" s="257"/>
      <c r="T306" s="257"/>
      <c r="U306" s="257"/>
      <c r="V306" s="257"/>
      <c r="W306" s="257"/>
      <c r="X306" s="257"/>
      <c r="Y306" s="256">
        <v>149</v>
      </c>
      <c r="Z306" s="256"/>
      <c r="AA306" s="256"/>
      <c r="AB306" s="256"/>
      <c r="AC306" s="256"/>
      <c r="AD306" s="256"/>
      <c r="AE306" s="256"/>
      <c r="AF306" s="256"/>
      <c r="AG306" s="256"/>
      <c r="AH306" s="257">
        <v>3.5461836875550399E-3</v>
      </c>
      <c r="AI306" s="257"/>
      <c r="AJ306" s="257"/>
      <c r="AK306" s="257"/>
      <c r="AL306" s="257"/>
      <c r="AM306" s="257"/>
      <c r="AN306" s="257"/>
      <c r="AO306" s="257"/>
    </row>
    <row r="307" spans="2:44" s="1" customFormat="1" ht="8.5500000000000007" customHeight="1" x14ac:dyDescent="0.15">
      <c r="B307" s="252" t="s">
        <v>1133</v>
      </c>
      <c r="C307" s="252"/>
      <c r="D307" s="265">
        <v>9059561.3100000005</v>
      </c>
      <c r="E307" s="265"/>
      <c r="F307" s="265"/>
      <c r="G307" s="265"/>
      <c r="H307" s="265"/>
      <c r="I307" s="265"/>
      <c r="J307" s="265"/>
      <c r="K307" s="265"/>
      <c r="L307" s="265"/>
      <c r="M307" s="265"/>
      <c r="N307" s="265"/>
      <c r="O307" s="257">
        <v>3.0917391440801198E-3</v>
      </c>
      <c r="P307" s="257"/>
      <c r="Q307" s="257"/>
      <c r="R307" s="257"/>
      <c r="S307" s="257"/>
      <c r="T307" s="257"/>
      <c r="U307" s="257"/>
      <c r="V307" s="257"/>
      <c r="W307" s="257"/>
      <c r="X307" s="257"/>
      <c r="Y307" s="256">
        <v>51</v>
      </c>
      <c r="Z307" s="256"/>
      <c r="AA307" s="256"/>
      <c r="AB307" s="256"/>
      <c r="AC307" s="256"/>
      <c r="AD307" s="256"/>
      <c r="AE307" s="256"/>
      <c r="AF307" s="256"/>
      <c r="AG307" s="256"/>
      <c r="AH307" s="257">
        <v>1.2137944165456799E-3</v>
      </c>
      <c r="AI307" s="257"/>
      <c r="AJ307" s="257"/>
      <c r="AK307" s="257"/>
      <c r="AL307" s="257"/>
      <c r="AM307" s="257"/>
      <c r="AN307" s="257"/>
      <c r="AO307" s="257"/>
    </row>
    <row r="308" spans="2:44" s="1" customFormat="1" ht="8.5500000000000007" customHeight="1" x14ac:dyDescent="0.15">
      <c r="B308" s="252" t="s">
        <v>1134</v>
      </c>
      <c r="C308" s="252"/>
      <c r="D308" s="265">
        <v>471880.92</v>
      </c>
      <c r="E308" s="265"/>
      <c r="F308" s="265"/>
      <c r="G308" s="265"/>
      <c r="H308" s="265"/>
      <c r="I308" s="265"/>
      <c r="J308" s="265"/>
      <c r="K308" s="265"/>
      <c r="L308" s="265"/>
      <c r="M308" s="265"/>
      <c r="N308" s="265"/>
      <c r="O308" s="257">
        <v>1.6103789817042901E-4</v>
      </c>
      <c r="P308" s="257"/>
      <c r="Q308" s="257"/>
      <c r="R308" s="257"/>
      <c r="S308" s="257"/>
      <c r="T308" s="257"/>
      <c r="U308" s="257"/>
      <c r="V308" s="257"/>
      <c r="W308" s="257"/>
      <c r="X308" s="257"/>
      <c r="Y308" s="256">
        <v>2</v>
      </c>
      <c r="Z308" s="256"/>
      <c r="AA308" s="256"/>
      <c r="AB308" s="256"/>
      <c r="AC308" s="256"/>
      <c r="AD308" s="256"/>
      <c r="AE308" s="256"/>
      <c r="AF308" s="256"/>
      <c r="AG308" s="256"/>
      <c r="AH308" s="257">
        <v>4.7599781041007202E-5</v>
      </c>
      <c r="AI308" s="257"/>
      <c r="AJ308" s="257"/>
      <c r="AK308" s="257"/>
      <c r="AL308" s="257"/>
      <c r="AM308" s="257"/>
      <c r="AN308" s="257"/>
      <c r="AO308" s="257"/>
    </row>
    <row r="309" spans="2:44" s="1" customFormat="1" ht="7.65" customHeight="1" x14ac:dyDescent="0.15">
      <c r="B309" s="269"/>
      <c r="C309" s="269"/>
      <c r="D309" s="266">
        <v>2930247633.3899999</v>
      </c>
      <c r="E309" s="266"/>
      <c r="F309" s="266"/>
      <c r="G309" s="266"/>
      <c r="H309" s="266"/>
      <c r="I309" s="266"/>
      <c r="J309" s="266"/>
      <c r="K309" s="266"/>
      <c r="L309" s="266"/>
      <c r="M309" s="266"/>
      <c r="N309" s="266"/>
      <c r="O309" s="264">
        <v>1</v>
      </c>
      <c r="P309" s="264"/>
      <c r="Q309" s="264"/>
      <c r="R309" s="264"/>
      <c r="S309" s="264"/>
      <c r="T309" s="264"/>
      <c r="U309" s="264"/>
      <c r="V309" s="264"/>
      <c r="W309" s="264"/>
      <c r="X309" s="264"/>
      <c r="Y309" s="263">
        <v>42017</v>
      </c>
      <c r="Z309" s="263"/>
      <c r="AA309" s="263"/>
      <c r="AB309" s="263"/>
      <c r="AC309" s="263"/>
      <c r="AD309" s="263"/>
      <c r="AE309" s="263"/>
      <c r="AF309" s="263"/>
      <c r="AG309" s="263"/>
      <c r="AH309" s="264">
        <v>1</v>
      </c>
      <c r="AI309" s="264"/>
      <c r="AJ309" s="264"/>
      <c r="AK309" s="264"/>
      <c r="AL309" s="264"/>
      <c r="AM309" s="264"/>
      <c r="AN309" s="264"/>
      <c r="AO309" s="264"/>
    </row>
    <row r="310" spans="2:44" s="1" customFormat="1" ht="7.2" customHeight="1" x14ac:dyDescent="0.15"/>
    <row r="311" spans="2:44" s="1" customFormat="1" ht="15.3" customHeight="1" x14ac:dyDescent="0.15">
      <c r="B311" s="250" t="s">
        <v>1243</v>
      </c>
      <c r="C311" s="250"/>
      <c r="D311" s="250"/>
      <c r="E311" s="250"/>
      <c r="F311" s="250"/>
      <c r="G311" s="250"/>
      <c r="H311" s="250"/>
      <c r="I311" s="250"/>
      <c r="J311" s="250"/>
      <c r="K311" s="250"/>
      <c r="L311" s="250"/>
      <c r="M311" s="250"/>
      <c r="N311" s="250"/>
      <c r="O311" s="250"/>
      <c r="P311" s="250"/>
      <c r="Q311" s="250"/>
      <c r="R311" s="250"/>
      <c r="S311" s="250"/>
      <c r="T311" s="250"/>
      <c r="U311" s="250"/>
      <c r="V311" s="250"/>
      <c r="W311" s="250"/>
      <c r="X311" s="250"/>
      <c r="Y311" s="250"/>
      <c r="Z311" s="250"/>
      <c r="AA311" s="250"/>
      <c r="AB311" s="250"/>
      <c r="AC311" s="250"/>
      <c r="AD311" s="250"/>
      <c r="AE311" s="250"/>
      <c r="AF311" s="250"/>
      <c r="AG311" s="250"/>
      <c r="AH311" s="250"/>
      <c r="AI311" s="250"/>
      <c r="AJ311" s="250"/>
      <c r="AK311" s="250"/>
      <c r="AL311" s="250"/>
      <c r="AM311" s="250"/>
      <c r="AN311" s="250"/>
      <c r="AO311" s="250"/>
      <c r="AP311" s="250"/>
      <c r="AQ311" s="250"/>
      <c r="AR311" s="250"/>
    </row>
    <row r="312" spans="2:44" s="1" customFormat="1" ht="6.3" customHeight="1" x14ac:dyDescent="0.15"/>
    <row r="313" spans="2:44" s="1" customFormat="1" ht="9.75" customHeight="1" x14ac:dyDescent="0.15">
      <c r="B313" s="248" t="s">
        <v>1116</v>
      </c>
      <c r="C313" s="248"/>
      <c r="D313" s="248" t="s">
        <v>1113</v>
      </c>
      <c r="E313" s="248"/>
      <c r="F313" s="248"/>
      <c r="G313" s="248"/>
      <c r="H313" s="248"/>
      <c r="I313" s="248"/>
      <c r="J313" s="248"/>
      <c r="K313" s="248"/>
      <c r="L313" s="248"/>
      <c r="M313" s="248"/>
      <c r="N313" s="248"/>
      <c r="O313" s="248" t="s">
        <v>1114</v>
      </c>
      <c r="P313" s="248"/>
      <c r="Q313" s="248"/>
      <c r="R313" s="248"/>
      <c r="S313" s="248"/>
      <c r="T313" s="248"/>
      <c r="U313" s="248"/>
      <c r="V313" s="248"/>
      <c r="W313" s="248"/>
      <c r="X313" s="248"/>
      <c r="Y313" s="248" t="s">
        <v>1115</v>
      </c>
      <c r="Z313" s="248"/>
      <c r="AA313" s="248"/>
      <c r="AB313" s="248"/>
      <c r="AC313" s="248"/>
      <c r="AD313" s="248"/>
      <c r="AE313" s="248"/>
      <c r="AF313" s="248"/>
      <c r="AG313" s="248"/>
      <c r="AH313" s="248" t="s">
        <v>1114</v>
      </c>
      <c r="AI313" s="248"/>
      <c r="AJ313" s="248"/>
      <c r="AK313" s="248"/>
      <c r="AL313" s="248"/>
      <c r="AM313" s="248"/>
      <c r="AN313" s="248"/>
      <c r="AO313" s="248"/>
      <c r="AP313" s="248"/>
    </row>
    <row r="314" spans="2:44" s="1" customFormat="1" ht="8.5500000000000007" customHeight="1" x14ac:dyDescent="0.15">
      <c r="B314" s="252" t="s">
        <v>1191</v>
      </c>
      <c r="C314" s="252"/>
      <c r="D314" s="265">
        <v>2708869590.8499799</v>
      </c>
      <c r="E314" s="265"/>
      <c r="F314" s="265"/>
      <c r="G314" s="265"/>
      <c r="H314" s="265"/>
      <c r="I314" s="265"/>
      <c r="J314" s="265"/>
      <c r="K314" s="265"/>
      <c r="L314" s="265"/>
      <c r="M314" s="265"/>
      <c r="N314" s="265"/>
      <c r="O314" s="257">
        <v>0.92445073924216803</v>
      </c>
      <c r="P314" s="257"/>
      <c r="Q314" s="257"/>
      <c r="R314" s="257"/>
      <c r="S314" s="257"/>
      <c r="T314" s="257"/>
      <c r="U314" s="257"/>
      <c r="V314" s="257"/>
      <c r="W314" s="257"/>
      <c r="X314" s="257"/>
      <c r="Y314" s="256">
        <v>39791</v>
      </c>
      <c r="Z314" s="256"/>
      <c r="AA314" s="256"/>
      <c r="AB314" s="256"/>
      <c r="AC314" s="256"/>
      <c r="AD314" s="256"/>
      <c r="AE314" s="256"/>
      <c r="AF314" s="256"/>
      <c r="AG314" s="256"/>
      <c r="AH314" s="257">
        <v>0.94702144370135899</v>
      </c>
      <c r="AI314" s="257"/>
      <c r="AJ314" s="257"/>
      <c r="AK314" s="257"/>
      <c r="AL314" s="257"/>
      <c r="AM314" s="257"/>
      <c r="AN314" s="257"/>
      <c r="AO314" s="257"/>
      <c r="AP314" s="257"/>
    </row>
    <row r="315" spans="2:44" s="1" customFormat="1" ht="8.5500000000000007" customHeight="1" x14ac:dyDescent="0.15">
      <c r="B315" s="252" t="s">
        <v>1223</v>
      </c>
      <c r="C315" s="252"/>
      <c r="D315" s="265">
        <v>90695858.040000096</v>
      </c>
      <c r="E315" s="265"/>
      <c r="F315" s="265"/>
      <c r="G315" s="265"/>
      <c r="H315" s="265"/>
      <c r="I315" s="265"/>
      <c r="J315" s="265"/>
      <c r="K315" s="265"/>
      <c r="L315" s="265"/>
      <c r="M315" s="265"/>
      <c r="N315" s="265"/>
      <c r="O315" s="257">
        <v>3.0951601839560101E-2</v>
      </c>
      <c r="P315" s="257"/>
      <c r="Q315" s="257"/>
      <c r="R315" s="257"/>
      <c r="S315" s="257"/>
      <c r="T315" s="257"/>
      <c r="U315" s="257"/>
      <c r="V315" s="257"/>
      <c r="W315" s="257"/>
      <c r="X315" s="257"/>
      <c r="Y315" s="256">
        <v>1039</v>
      </c>
      <c r="Z315" s="256"/>
      <c r="AA315" s="256"/>
      <c r="AB315" s="256"/>
      <c r="AC315" s="256"/>
      <c r="AD315" s="256"/>
      <c r="AE315" s="256"/>
      <c r="AF315" s="256"/>
      <c r="AG315" s="256"/>
      <c r="AH315" s="257">
        <v>2.4728086250803201E-2</v>
      </c>
      <c r="AI315" s="257"/>
      <c r="AJ315" s="257"/>
      <c r="AK315" s="257"/>
      <c r="AL315" s="257"/>
      <c r="AM315" s="257"/>
      <c r="AN315" s="257"/>
      <c r="AO315" s="257"/>
      <c r="AP315" s="257"/>
    </row>
    <row r="316" spans="2:44" s="1" customFormat="1" ht="8.5500000000000007" customHeight="1" x14ac:dyDescent="0.15">
      <c r="B316" s="252" t="s">
        <v>1118</v>
      </c>
      <c r="C316" s="252"/>
      <c r="D316" s="265">
        <v>26041085.530000001</v>
      </c>
      <c r="E316" s="265"/>
      <c r="F316" s="265"/>
      <c r="G316" s="265"/>
      <c r="H316" s="265"/>
      <c r="I316" s="265"/>
      <c r="J316" s="265"/>
      <c r="K316" s="265"/>
      <c r="L316" s="265"/>
      <c r="M316" s="265"/>
      <c r="N316" s="265"/>
      <c r="O316" s="257">
        <v>8.8869914041610296E-3</v>
      </c>
      <c r="P316" s="257"/>
      <c r="Q316" s="257"/>
      <c r="R316" s="257"/>
      <c r="S316" s="257"/>
      <c r="T316" s="257"/>
      <c r="U316" s="257"/>
      <c r="V316" s="257"/>
      <c r="W316" s="257"/>
      <c r="X316" s="257"/>
      <c r="Y316" s="256">
        <v>274</v>
      </c>
      <c r="Z316" s="256"/>
      <c r="AA316" s="256"/>
      <c r="AB316" s="256"/>
      <c r="AC316" s="256"/>
      <c r="AD316" s="256"/>
      <c r="AE316" s="256"/>
      <c r="AF316" s="256"/>
      <c r="AG316" s="256"/>
      <c r="AH316" s="257">
        <v>6.5211700026179898E-3</v>
      </c>
      <c r="AI316" s="257"/>
      <c r="AJ316" s="257"/>
      <c r="AK316" s="257"/>
      <c r="AL316" s="257"/>
      <c r="AM316" s="257"/>
      <c r="AN316" s="257"/>
      <c r="AO316" s="257"/>
      <c r="AP316" s="257"/>
    </row>
    <row r="317" spans="2:44" s="1" customFormat="1" ht="8.5500000000000007" customHeight="1" x14ac:dyDescent="0.15">
      <c r="B317" s="252" t="s">
        <v>1119</v>
      </c>
      <c r="C317" s="252"/>
      <c r="D317" s="265">
        <v>28911957.510000002</v>
      </c>
      <c r="E317" s="265"/>
      <c r="F317" s="265"/>
      <c r="G317" s="265"/>
      <c r="H317" s="265"/>
      <c r="I317" s="265"/>
      <c r="J317" s="265"/>
      <c r="K317" s="265"/>
      <c r="L317" s="265"/>
      <c r="M317" s="265"/>
      <c r="N317" s="265"/>
      <c r="O317" s="257">
        <v>9.8667283886010506E-3</v>
      </c>
      <c r="P317" s="257"/>
      <c r="Q317" s="257"/>
      <c r="R317" s="257"/>
      <c r="S317" s="257"/>
      <c r="T317" s="257"/>
      <c r="U317" s="257"/>
      <c r="V317" s="257"/>
      <c r="W317" s="257"/>
      <c r="X317" s="257"/>
      <c r="Y317" s="256">
        <v>316</v>
      </c>
      <c r="Z317" s="256"/>
      <c r="AA317" s="256"/>
      <c r="AB317" s="256"/>
      <c r="AC317" s="256"/>
      <c r="AD317" s="256"/>
      <c r="AE317" s="256"/>
      <c r="AF317" s="256"/>
      <c r="AG317" s="256"/>
      <c r="AH317" s="257">
        <v>7.5207654044791399E-3</v>
      </c>
      <c r="AI317" s="257"/>
      <c r="AJ317" s="257"/>
      <c r="AK317" s="257"/>
      <c r="AL317" s="257"/>
      <c r="AM317" s="257"/>
      <c r="AN317" s="257"/>
      <c r="AO317" s="257"/>
      <c r="AP317" s="257"/>
    </row>
    <row r="318" spans="2:44" s="1" customFormat="1" ht="8.5500000000000007" customHeight="1" x14ac:dyDescent="0.15">
      <c r="B318" s="252" t="s">
        <v>1120</v>
      </c>
      <c r="C318" s="252"/>
      <c r="D318" s="265">
        <v>46487677.670000002</v>
      </c>
      <c r="E318" s="265"/>
      <c r="F318" s="265"/>
      <c r="G318" s="265"/>
      <c r="H318" s="265"/>
      <c r="I318" s="265"/>
      <c r="J318" s="265"/>
      <c r="K318" s="265"/>
      <c r="L318" s="265"/>
      <c r="M318" s="265"/>
      <c r="N318" s="265"/>
      <c r="O318" s="257">
        <v>1.5864760759560299E-2</v>
      </c>
      <c r="P318" s="257"/>
      <c r="Q318" s="257"/>
      <c r="R318" s="257"/>
      <c r="S318" s="257"/>
      <c r="T318" s="257"/>
      <c r="U318" s="257"/>
      <c r="V318" s="257"/>
      <c r="W318" s="257"/>
      <c r="X318" s="257"/>
      <c r="Y318" s="256">
        <v>287</v>
      </c>
      <c r="Z318" s="256"/>
      <c r="AA318" s="256"/>
      <c r="AB318" s="256"/>
      <c r="AC318" s="256"/>
      <c r="AD318" s="256"/>
      <c r="AE318" s="256"/>
      <c r="AF318" s="256"/>
      <c r="AG318" s="256"/>
      <c r="AH318" s="257">
        <v>6.8305685793845303E-3</v>
      </c>
      <c r="AI318" s="257"/>
      <c r="AJ318" s="257"/>
      <c r="AK318" s="257"/>
      <c r="AL318" s="257"/>
      <c r="AM318" s="257"/>
      <c r="AN318" s="257"/>
      <c r="AO318" s="257"/>
      <c r="AP318" s="257"/>
    </row>
    <row r="319" spans="2:44" s="1" customFormat="1" ht="8.5500000000000007" customHeight="1" x14ac:dyDescent="0.15">
      <c r="B319" s="252" t="s">
        <v>1121</v>
      </c>
      <c r="C319" s="252"/>
      <c r="D319" s="265">
        <v>17026392.899999999</v>
      </c>
      <c r="E319" s="265"/>
      <c r="F319" s="265"/>
      <c r="G319" s="265"/>
      <c r="H319" s="265"/>
      <c r="I319" s="265"/>
      <c r="J319" s="265"/>
      <c r="K319" s="265"/>
      <c r="L319" s="265"/>
      <c r="M319" s="265"/>
      <c r="N319" s="265"/>
      <c r="O319" s="257">
        <v>5.8105645086051197E-3</v>
      </c>
      <c r="P319" s="257"/>
      <c r="Q319" s="257"/>
      <c r="R319" s="257"/>
      <c r="S319" s="257"/>
      <c r="T319" s="257"/>
      <c r="U319" s="257"/>
      <c r="V319" s="257"/>
      <c r="W319" s="257"/>
      <c r="X319" s="257"/>
      <c r="Y319" s="256">
        <v>206</v>
      </c>
      <c r="Z319" s="256"/>
      <c r="AA319" s="256"/>
      <c r="AB319" s="256"/>
      <c r="AC319" s="256"/>
      <c r="AD319" s="256"/>
      <c r="AE319" s="256"/>
      <c r="AF319" s="256"/>
      <c r="AG319" s="256"/>
      <c r="AH319" s="257">
        <v>4.9027774472237403E-3</v>
      </c>
      <c r="AI319" s="257"/>
      <c r="AJ319" s="257"/>
      <c r="AK319" s="257"/>
      <c r="AL319" s="257"/>
      <c r="AM319" s="257"/>
      <c r="AN319" s="257"/>
      <c r="AO319" s="257"/>
      <c r="AP319" s="257"/>
    </row>
    <row r="320" spans="2:44" s="1" customFormat="1" ht="8.5500000000000007" customHeight="1" x14ac:dyDescent="0.15">
      <c r="B320" s="252" t="s">
        <v>1122</v>
      </c>
      <c r="C320" s="252"/>
      <c r="D320" s="265">
        <v>9815097.8399999999</v>
      </c>
      <c r="E320" s="265"/>
      <c r="F320" s="265"/>
      <c r="G320" s="265"/>
      <c r="H320" s="265"/>
      <c r="I320" s="265"/>
      <c r="J320" s="265"/>
      <c r="K320" s="265"/>
      <c r="L320" s="265"/>
      <c r="M320" s="265"/>
      <c r="N320" s="265"/>
      <c r="O320" s="257">
        <v>3.3495796492274501E-3</v>
      </c>
      <c r="P320" s="257"/>
      <c r="Q320" s="257"/>
      <c r="R320" s="257"/>
      <c r="S320" s="257"/>
      <c r="T320" s="257"/>
      <c r="U320" s="257"/>
      <c r="V320" s="257"/>
      <c r="W320" s="257"/>
      <c r="X320" s="257"/>
      <c r="Y320" s="256">
        <v>80</v>
      </c>
      <c r="Z320" s="256"/>
      <c r="AA320" s="256"/>
      <c r="AB320" s="256"/>
      <c r="AC320" s="256"/>
      <c r="AD320" s="256"/>
      <c r="AE320" s="256"/>
      <c r="AF320" s="256"/>
      <c r="AG320" s="256"/>
      <c r="AH320" s="257">
        <v>1.9039912416402901E-3</v>
      </c>
      <c r="AI320" s="257"/>
      <c r="AJ320" s="257"/>
      <c r="AK320" s="257"/>
      <c r="AL320" s="257"/>
      <c r="AM320" s="257"/>
      <c r="AN320" s="257"/>
      <c r="AO320" s="257"/>
      <c r="AP320" s="257"/>
    </row>
    <row r="321" spans="2:44" s="1" customFormat="1" ht="8.5500000000000007" customHeight="1" x14ac:dyDescent="0.15">
      <c r="B321" s="252" t="s">
        <v>1124</v>
      </c>
      <c r="C321" s="252"/>
      <c r="D321" s="265">
        <v>64268</v>
      </c>
      <c r="E321" s="265"/>
      <c r="F321" s="265"/>
      <c r="G321" s="265"/>
      <c r="H321" s="265"/>
      <c r="I321" s="265"/>
      <c r="J321" s="265"/>
      <c r="K321" s="265"/>
      <c r="L321" s="265"/>
      <c r="M321" s="265"/>
      <c r="N321" s="265"/>
      <c r="O321" s="257">
        <v>2.19326173213725E-5</v>
      </c>
      <c r="P321" s="257"/>
      <c r="Q321" s="257"/>
      <c r="R321" s="257"/>
      <c r="S321" s="257"/>
      <c r="T321" s="257"/>
      <c r="U321" s="257"/>
      <c r="V321" s="257"/>
      <c r="W321" s="257"/>
      <c r="X321" s="257"/>
      <c r="Y321" s="256">
        <v>1</v>
      </c>
      <c r="Z321" s="256"/>
      <c r="AA321" s="256"/>
      <c r="AB321" s="256"/>
      <c r="AC321" s="256"/>
      <c r="AD321" s="256"/>
      <c r="AE321" s="256"/>
      <c r="AF321" s="256"/>
      <c r="AG321" s="256"/>
      <c r="AH321" s="257">
        <v>2.3799890520503601E-5</v>
      </c>
      <c r="AI321" s="257"/>
      <c r="AJ321" s="257"/>
      <c r="AK321" s="257"/>
      <c r="AL321" s="257"/>
      <c r="AM321" s="257"/>
      <c r="AN321" s="257"/>
      <c r="AO321" s="257"/>
      <c r="AP321" s="257"/>
    </row>
    <row r="322" spans="2:44" s="1" customFormat="1" ht="8.5500000000000007" customHeight="1" x14ac:dyDescent="0.15">
      <c r="B322" s="252" t="s">
        <v>1123</v>
      </c>
      <c r="C322" s="252"/>
      <c r="D322" s="265">
        <v>2335705.0499999998</v>
      </c>
      <c r="E322" s="265"/>
      <c r="F322" s="265"/>
      <c r="G322" s="265"/>
      <c r="H322" s="265"/>
      <c r="I322" s="265"/>
      <c r="J322" s="265"/>
      <c r="K322" s="265"/>
      <c r="L322" s="265"/>
      <c r="M322" s="265"/>
      <c r="N322" s="265"/>
      <c r="O322" s="257">
        <v>7.97101590795532E-4</v>
      </c>
      <c r="P322" s="257"/>
      <c r="Q322" s="257"/>
      <c r="R322" s="257"/>
      <c r="S322" s="257"/>
      <c r="T322" s="257"/>
      <c r="U322" s="257"/>
      <c r="V322" s="257"/>
      <c r="W322" s="257"/>
      <c r="X322" s="257"/>
      <c r="Y322" s="256">
        <v>23</v>
      </c>
      <c r="Z322" s="256"/>
      <c r="AA322" s="256"/>
      <c r="AB322" s="256"/>
      <c r="AC322" s="256"/>
      <c r="AD322" s="256"/>
      <c r="AE322" s="256"/>
      <c r="AF322" s="256"/>
      <c r="AG322" s="256"/>
      <c r="AH322" s="257">
        <v>5.4739748197158301E-4</v>
      </c>
      <c r="AI322" s="257"/>
      <c r="AJ322" s="257"/>
      <c r="AK322" s="257"/>
      <c r="AL322" s="257"/>
      <c r="AM322" s="257"/>
      <c r="AN322" s="257"/>
      <c r="AO322" s="257"/>
      <c r="AP322" s="257"/>
    </row>
    <row r="323" spans="2:44" s="1" customFormat="1" ht="7.65" customHeight="1" x14ac:dyDescent="0.15">
      <c r="B323" s="269"/>
      <c r="C323" s="269"/>
      <c r="D323" s="266">
        <v>2930247633.3899899</v>
      </c>
      <c r="E323" s="266"/>
      <c r="F323" s="266"/>
      <c r="G323" s="266"/>
      <c r="H323" s="266"/>
      <c r="I323" s="266"/>
      <c r="J323" s="266"/>
      <c r="K323" s="266"/>
      <c r="L323" s="266"/>
      <c r="M323" s="266"/>
      <c r="N323" s="266"/>
      <c r="O323" s="264">
        <v>1</v>
      </c>
      <c r="P323" s="264"/>
      <c r="Q323" s="264"/>
      <c r="R323" s="264"/>
      <c r="S323" s="264"/>
      <c r="T323" s="264"/>
      <c r="U323" s="264"/>
      <c r="V323" s="264"/>
      <c r="W323" s="264"/>
      <c r="X323" s="264"/>
      <c r="Y323" s="263">
        <v>42017</v>
      </c>
      <c r="Z323" s="263"/>
      <c r="AA323" s="263"/>
      <c r="AB323" s="263"/>
      <c r="AC323" s="263"/>
      <c r="AD323" s="263"/>
      <c r="AE323" s="263"/>
      <c r="AF323" s="263"/>
      <c r="AG323" s="263"/>
      <c r="AH323" s="264">
        <v>1</v>
      </c>
      <c r="AI323" s="264"/>
      <c r="AJ323" s="264"/>
      <c r="AK323" s="264"/>
      <c r="AL323" s="264"/>
      <c r="AM323" s="264"/>
      <c r="AN323" s="264"/>
      <c r="AO323" s="264"/>
      <c r="AP323" s="264"/>
    </row>
    <row r="324" spans="2:44" s="1" customFormat="1" ht="9.3000000000000007" customHeight="1" x14ac:dyDescent="0.15"/>
    <row r="325" spans="2:44" s="1" customFormat="1" ht="15.3" customHeight="1" x14ac:dyDescent="0.15">
      <c r="B325" s="250" t="s">
        <v>1244</v>
      </c>
      <c r="C325" s="250"/>
      <c r="D325" s="250"/>
      <c r="E325" s="250"/>
      <c r="F325" s="250"/>
      <c r="G325" s="250"/>
      <c r="H325" s="250"/>
      <c r="I325" s="250"/>
      <c r="J325" s="250"/>
      <c r="K325" s="250"/>
      <c r="L325" s="250"/>
      <c r="M325" s="250"/>
      <c r="N325" s="250"/>
      <c r="O325" s="250"/>
      <c r="P325" s="250"/>
      <c r="Q325" s="250"/>
      <c r="R325" s="250"/>
      <c r="S325" s="250"/>
      <c r="T325" s="250"/>
      <c r="U325" s="250"/>
      <c r="V325" s="250"/>
      <c r="W325" s="250"/>
      <c r="X325" s="250"/>
      <c r="Y325" s="250"/>
      <c r="Z325" s="250"/>
      <c r="AA325" s="250"/>
      <c r="AB325" s="250"/>
      <c r="AC325" s="250"/>
      <c r="AD325" s="250"/>
      <c r="AE325" s="250"/>
      <c r="AF325" s="250"/>
      <c r="AG325" s="250"/>
      <c r="AH325" s="250"/>
      <c r="AI325" s="250"/>
      <c r="AJ325" s="250"/>
      <c r="AK325" s="250"/>
      <c r="AL325" s="250"/>
      <c r="AM325" s="250"/>
      <c r="AN325" s="250"/>
      <c r="AO325" s="250"/>
      <c r="AP325" s="250"/>
      <c r="AQ325" s="250"/>
      <c r="AR325" s="250"/>
    </row>
    <row r="326" spans="2:44" s="1" customFormat="1" ht="7.2" customHeight="1" x14ac:dyDescent="0.15"/>
    <row r="327" spans="2:44" s="1" customFormat="1" ht="9.75" customHeight="1" x14ac:dyDescent="0.15">
      <c r="B327" s="248"/>
      <c r="C327" s="248"/>
      <c r="D327" s="248"/>
      <c r="E327" s="248" t="s">
        <v>1113</v>
      </c>
      <c r="F327" s="248"/>
      <c r="G327" s="248"/>
      <c r="H327" s="248"/>
      <c r="I327" s="248"/>
      <c r="J327" s="248"/>
      <c r="K327" s="248"/>
      <c r="L327" s="248"/>
      <c r="M327" s="248"/>
      <c r="N327" s="248"/>
      <c r="O327" s="248"/>
      <c r="P327" s="248" t="s">
        <v>1114</v>
      </c>
      <c r="Q327" s="248"/>
      <c r="R327" s="248"/>
      <c r="S327" s="248"/>
      <c r="T327" s="248"/>
      <c r="U327" s="248"/>
      <c r="V327" s="248"/>
      <c r="W327" s="248"/>
      <c r="X327" s="248"/>
      <c r="Y327" s="248"/>
      <c r="Z327" s="248" t="s">
        <v>1224</v>
      </c>
      <c r="AA327" s="248"/>
      <c r="AB327" s="248"/>
      <c r="AC327" s="248"/>
      <c r="AD327" s="248"/>
      <c r="AE327" s="248"/>
      <c r="AF327" s="248"/>
      <c r="AG327" s="248"/>
      <c r="AH327" s="248"/>
      <c r="AI327" s="248" t="s">
        <v>1114</v>
      </c>
      <c r="AJ327" s="248"/>
      <c r="AK327" s="248"/>
      <c r="AL327" s="248"/>
      <c r="AM327" s="248"/>
      <c r="AN327" s="248"/>
      <c r="AO327" s="248"/>
      <c r="AP327" s="248"/>
      <c r="AQ327" s="248"/>
    </row>
    <row r="328" spans="2:44" s="1" customFormat="1" ht="9.75" customHeight="1" x14ac:dyDescent="0.15">
      <c r="B328" s="252" t="s">
        <v>785</v>
      </c>
      <c r="C328" s="252"/>
      <c r="D328" s="252"/>
      <c r="E328" s="265">
        <v>8937542903</v>
      </c>
      <c r="F328" s="265"/>
      <c r="G328" s="265"/>
      <c r="H328" s="265"/>
      <c r="I328" s="265"/>
      <c r="J328" s="265"/>
      <c r="K328" s="265"/>
      <c r="L328" s="265"/>
      <c r="M328" s="265"/>
      <c r="N328" s="265"/>
      <c r="O328" s="265"/>
      <c r="P328" s="257">
        <v>0.82028732813747596</v>
      </c>
      <c r="Q328" s="257"/>
      <c r="R328" s="257"/>
      <c r="S328" s="257"/>
      <c r="T328" s="257"/>
      <c r="U328" s="257"/>
      <c r="V328" s="257"/>
      <c r="W328" s="257"/>
      <c r="X328" s="257"/>
      <c r="Y328" s="257"/>
      <c r="Z328" s="256">
        <v>21587</v>
      </c>
      <c r="AA328" s="256"/>
      <c r="AB328" s="256"/>
      <c r="AC328" s="256"/>
      <c r="AD328" s="256"/>
      <c r="AE328" s="256"/>
      <c r="AF328" s="256"/>
      <c r="AG328" s="256"/>
      <c r="AH328" s="256"/>
      <c r="AI328" s="257">
        <v>0.80578574094811495</v>
      </c>
      <c r="AJ328" s="257"/>
      <c r="AK328" s="257"/>
      <c r="AL328" s="257"/>
      <c r="AM328" s="257"/>
      <c r="AN328" s="257"/>
      <c r="AO328" s="257"/>
      <c r="AP328" s="257"/>
      <c r="AQ328" s="257"/>
    </row>
    <row r="329" spans="2:44" s="1" customFormat="1" ht="9.75" customHeight="1" x14ac:dyDescent="0.15">
      <c r="B329" s="252" t="s">
        <v>795</v>
      </c>
      <c r="C329" s="252"/>
      <c r="D329" s="252"/>
      <c r="E329" s="265">
        <v>1958081832.9000001</v>
      </c>
      <c r="F329" s="265"/>
      <c r="G329" s="265"/>
      <c r="H329" s="265"/>
      <c r="I329" s="265"/>
      <c r="J329" s="265"/>
      <c r="K329" s="265"/>
      <c r="L329" s="265"/>
      <c r="M329" s="265"/>
      <c r="N329" s="265"/>
      <c r="O329" s="265"/>
      <c r="P329" s="257">
        <v>0.17971267186252399</v>
      </c>
      <c r="Q329" s="257"/>
      <c r="R329" s="257"/>
      <c r="S329" s="257"/>
      <c r="T329" s="257"/>
      <c r="U329" s="257"/>
      <c r="V329" s="257"/>
      <c r="W329" s="257"/>
      <c r="X329" s="257"/>
      <c r="Y329" s="257"/>
      <c r="Z329" s="256">
        <v>5203</v>
      </c>
      <c r="AA329" s="256"/>
      <c r="AB329" s="256"/>
      <c r="AC329" s="256"/>
      <c r="AD329" s="256"/>
      <c r="AE329" s="256"/>
      <c r="AF329" s="256"/>
      <c r="AG329" s="256"/>
      <c r="AH329" s="256"/>
      <c r="AI329" s="257">
        <v>0.194214259051885</v>
      </c>
      <c r="AJ329" s="257"/>
      <c r="AK329" s="257"/>
      <c r="AL329" s="257"/>
      <c r="AM329" s="257"/>
      <c r="AN329" s="257"/>
      <c r="AO329" s="257"/>
      <c r="AP329" s="257"/>
      <c r="AQ329" s="257"/>
    </row>
    <row r="330" spans="2:44" s="1" customFormat="1" ht="7.65" customHeight="1" x14ac:dyDescent="0.15">
      <c r="B330" s="269"/>
      <c r="C330" s="269"/>
      <c r="D330" s="269"/>
      <c r="E330" s="266">
        <v>10895624735.9</v>
      </c>
      <c r="F330" s="266"/>
      <c r="G330" s="266"/>
      <c r="H330" s="266"/>
      <c r="I330" s="266"/>
      <c r="J330" s="266"/>
      <c r="K330" s="266"/>
      <c r="L330" s="266"/>
      <c r="M330" s="266"/>
      <c r="N330" s="266"/>
      <c r="O330" s="266"/>
      <c r="P330" s="264">
        <v>1</v>
      </c>
      <c r="Q330" s="264"/>
      <c r="R330" s="264"/>
      <c r="S330" s="264"/>
      <c r="T330" s="264"/>
      <c r="U330" s="264"/>
      <c r="V330" s="264"/>
      <c r="W330" s="264"/>
      <c r="X330" s="264"/>
      <c r="Y330" s="264"/>
      <c r="Z330" s="263">
        <v>26790</v>
      </c>
      <c r="AA330" s="263"/>
      <c r="AB330" s="263"/>
      <c r="AC330" s="263"/>
      <c r="AD330" s="263"/>
      <c r="AE330" s="263"/>
      <c r="AF330" s="263"/>
      <c r="AG330" s="263"/>
      <c r="AH330" s="263"/>
      <c r="AI330" s="264">
        <v>1</v>
      </c>
      <c r="AJ330" s="264"/>
      <c r="AK330" s="264"/>
      <c r="AL330" s="264"/>
      <c r="AM330" s="264"/>
      <c r="AN330" s="264"/>
      <c r="AO330" s="264"/>
      <c r="AP330" s="264"/>
      <c r="AQ330" s="264"/>
    </row>
    <row r="331" spans="2:44" s="1" customFormat="1" ht="7.2" customHeight="1" x14ac:dyDescent="0.15"/>
    <row r="332" spans="2:44" s="1" customFormat="1" ht="15.3" customHeight="1" x14ac:dyDescent="0.15">
      <c r="B332" s="250" t="s">
        <v>1245</v>
      </c>
      <c r="C332" s="250"/>
      <c r="D332" s="250"/>
      <c r="E332" s="250"/>
      <c r="F332" s="250"/>
      <c r="G332" s="250"/>
      <c r="H332" s="250"/>
      <c r="I332" s="250"/>
      <c r="J332" s="250"/>
      <c r="K332" s="250"/>
      <c r="L332" s="250"/>
      <c r="M332" s="250"/>
      <c r="N332" s="250"/>
      <c r="O332" s="250"/>
      <c r="P332" s="250"/>
      <c r="Q332" s="250"/>
      <c r="R332" s="250"/>
      <c r="S332" s="250"/>
      <c r="T332" s="250"/>
      <c r="U332" s="250"/>
      <c r="V332" s="250"/>
      <c r="W332" s="250"/>
      <c r="X332" s="250"/>
      <c r="Y332" s="250"/>
      <c r="Z332" s="250"/>
      <c r="AA332" s="250"/>
      <c r="AB332" s="250"/>
      <c r="AC332" s="250"/>
      <c r="AD332" s="250"/>
      <c r="AE332" s="250"/>
      <c r="AF332" s="250"/>
      <c r="AG332" s="250"/>
      <c r="AH332" s="250"/>
      <c r="AI332" s="250"/>
      <c r="AJ332" s="250"/>
      <c r="AK332" s="250"/>
      <c r="AL332" s="250"/>
      <c r="AM332" s="250"/>
      <c r="AN332" s="250"/>
      <c r="AO332" s="250"/>
      <c r="AP332" s="250"/>
      <c r="AQ332" s="250"/>
      <c r="AR332" s="250"/>
    </row>
    <row r="333" spans="2:44" s="1" customFormat="1" ht="7.2" customHeight="1" x14ac:dyDescent="0.15"/>
    <row r="334" spans="2:44" s="1" customFormat="1" ht="11.85" customHeight="1" x14ac:dyDescent="0.15">
      <c r="B334" s="268"/>
      <c r="C334" s="268"/>
      <c r="D334" s="268"/>
      <c r="E334" s="248" t="s">
        <v>1113</v>
      </c>
      <c r="F334" s="248"/>
      <c r="G334" s="248"/>
      <c r="H334" s="248"/>
      <c r="I334" s="248"/>
      <c r="J334" s="248"/>
      <c r="K334" s="248"/>
      <c r="L334" s="248"/>
      <c r="M334" s="248"/>
      <c r="N334" s="248"/>
      <c r="O334" s="248"/>
      <c r="P334" s="248" t="s">
        <v>1114</v>
      </c>
      <c r="Q334" s="248"/>
      <c r="R334" s="248"/>
      <c r="S334" s="248"/>
      <c r="T334" s="248"/>
      <c r="U334" s="248"/>
      <c r="V334" s="248"/>
      <c r="W334" s="248"/>
      <c r="X334" s="248"/>
      <c r="Y334" s="248"/>
      <c r="Z334" s="248" t="s">
        <v>1115</v>
      </c>
      <c r="AA334" s="248"/>
      <c r="AB334" s="248"/>
      <c r="AC334" s="248"/>
      <c r="AD334" s="248"/>
      <c r="AE334" s="248"/>
      <c r="AF334" s="248"/>
      <c r="AG334" s="248"/>
      <c r="AH334" s="248"/>
      <c r="AI334" s="248" t="s">
        <v>1114</v>
      </c>
      <c r="AJ334" s="248"/>
      <c r="AK334" s="248"/>
      <c r="AL334" s="248"/>
      <c r="AM334" s="248"/>
      <c r="AN334" s="248"/>
      <c r="AO334" s="248"/>
      <c r="AP334" s="248"/>
      <c r="AQ334" s="248"/>
    </row>
    <row r="335" spans="2:44" s="1" customFormat="1" ht="9.75" customHeight="1" x14ac:dyDescent="0.15">
      <c r="B335" s="267" t="s">
        <v>1225</v>
      </c>
      <c r="C335" s="267"/>
      <c r="D335" s="267"/>
      <c r="E335" s="265">
        <v>2620571309.8499899</v>
      </c>
      <c r="F335" s="265"/>
      <c r="G335" s="265"/>
      <c r="H335" s="265"/>
      <c r="I335" s="265"/>
      <c r="J335" s="265"/>
      <c r="K335" s="265"/>
      <c r="L335" s="265"/>
      <c r="M335" s="265"/>
      <c r="N335" s="265"/>
      <c r="O335" s="265"/>
      <c r="P335" s="257">
        <v>0.89431735392897904</v>
      </c>
      <c r="Q335" s="257"/>
      <c r="R335" s="257"/>
      <c r="S335" s="257"/>
      <c r="T335" s="257"/>
      <c r="U335" s="257"/>
      <c r="V335" s="257"/>
      <c r="W335" s="257"/>
      <c r="X335" s="257"/>
      <c r="Y335" s="257"/>
      <c r="Z335" s="256">
        <v>38403</v>
      </c>
      <c r="AA335" s="256"/>
      <c r="AB335" s="256"/>
      <c r="AC335" s="256"/>
      <c r="AD335" s="256"/>
      <c r="AE335" s="256"/>
      <c r="AF335" s="256"/>
      <c r="AG335" s="256"/>
      <c r="AH335" s="256"/>
      <c r="AI335" s="257">
        <v>0.91398719565889996</v>
      </c>
      <c r="AJ335" s="257"/>
      <c r="AK335" s="257"/>
      <c r="AL335" s="257"/>
      <c r="AM335" s="257"/>
      <c r="AN335" s="257"/>
      <c r="AO335" s="257"/>
      <c r="AP335" s="257"/>
      <c r="AQ335" s="257"/>
    </row>
    <row r="336" spans="2:44" s="1" customFormat="1" ht="9.75" customHeight="1" x14ac:dyDescent="0.15">
      <c r="B336" s="267" t="s">
        <v>1226</v>
      </c>
      <c r="C336" s="267"/>
      <c r="D336" s="267"/>
      <c r="E336" s="265">
        <v>309676323.54000098</v>
      </c>
      <c r="F336" s="265"/>
      <c r="G336" s="265"/>
      <c r="H336" s="265"/>
      <c r="I336" s="265"/>
      <c r="J336" s="265"/>
      <c r="K336" s="265"/>
      <c r="L336" s="265"/>
      <c r="M336" s="265"/>
      <c r="N336" s="265"/>
      <c r="O336" s="265"/>
      <c r="P336" s="257">
        <v>0.105682646071021</v>
      </c>
      <c r="Q336" s="257"/>
      <c r="R336" s="257"/>
      <c r="S336" s="257"/>
      <c r="T336" s="257"/>
      <c r="U336" s="257"/>
      <c r="V336" s="257"/>
      <c r="W336" s="257"/>
      <c r="X336" s="257"/>
      <c r="Y336" s="257"/>
      <c r="Z336" s="256">
        <v>3420</v>
      </c>
      <c r="AA336" s="256"/>
      <c r="AB336" s="256"/>
      <c r="AC336" s="256"/>
      <c r="AD336" s="256"/>
      <c r="AE336" s="256"/>
      <c r="AF336" s="256"/>
      <c r="AG336" s="256"/>
      <c r="AH336" s="256"/>
      <c r="AI336" s="257">
        <v>8.1395625580122297E-2</v>
      </c>
      <c r="AJ336" s="257"/>
      <c r="AK336" s="257"/>
      <c r="AL336" s="257"/>
      <c r="AM336" s="257"/>
      <c r="AN336" s="257"/>
      <c r="AO336" s="257"/>
      <c r="AP336" s="257"/>
      <c r="AQ336" s="257"/>
    </row>
    <row r="337" spans="2:43" s="1" customFormat="1" ht="9.75" customHeight="1" x14ac:dyDescent="0.15">
      <c r="B337" s="267" t="s">
        <v>795</v>
      </c>
      <c r="C337" s="267"/>
      <c r="D337" s="267"/>
      <c r="E337" s="265">
        <v>0</v>
      </c>
      <c r="F337" s="265"/>
      <c r="G337" s="265"/>
      <c r="H337" s="265"/>
      <c r="I337" s="265"/>
      <c r="J337" s="265"/>
      <c r="K337" s="265"/>
      <c r="L337" s="265"/>
      <c r="M337" s="265"/>
      <c r="N337" s="265"/>
      <c r="O337" s="265"/>
      <c r="P337" s="257">
        <v>0</v>
      </c>
      <c r="Q337" s="257"/>
      <c r="R337" s="257"/>
      <c r="S337" s="257"/>
      <c r="T337" s="257"/>
      <c r="U337" s="257"/>
      <c r="V337" s="257"/>
      <c r="W337" s="257"/>
      <c r="X337" s="257"/>
      <c r="Y337" s="257"/>
      <c r="Z337" s="256">
        <v>194</v>
      </c>
      <c r="AA337" s="256"/>
      <c r="AB337" s="256"/>
      <c r="AC337" s="256"/>
      <c r="AD337" s="256"/>
      <c r="AE337" s="256"/>
      <c r="AF337" s="256"/>
      <c r="AG337" s="256"/>
      <c r="AH337" s="256"/>
      <c r="AI337" s="257">
        <v>4.6171787609776997E-3</v>
      </c>
      <c r="AJ337" s="257"/>
      <c r="AK337" s="257"/>
      <c r="AL337" s="257"/>
      <c r="AM337" s="257"/>
      <c r="AN337" s="257"/>
      <c r="AO337" s="257"/>
      <c r="AP337" s="257"/>
      <c r="AQ337" s="257"/>
    </row>
    <row r="338" spans="2:43" s="1" customFormat="1" ht="10.65" customHeight="1" x14ac:dyDescent="0.15">
      <c r="B338" s="268"/>
      <c r="C338" s="268"/>
      <c r="D338" s="268"/>
      <c r="E338" s="266">
        <v>2930247633.3899899</v>
      </c>
      <c r="F338" s="266"/>
      <c r="G338" s="266"/>
      <c r="H338" s="266"/>
      <c r="I338" s="266"/>
      <c r="J338" s="266"/>
      <c r="K338" s="266"/>
      <c r="L338" s="266"/>
      <c r="M338" s="266"/>
      <c r="N338" s="266"/>
      <c r="O338" s="266"/>
      <c r="P338" s="264">
        <v>1</v>
      </c>
      <c r="Q338" s="264"/>
      <c r="R338" s="264"/>
      <c r="S338" s="264"/>
      <c r="T338" s="264"/>
      <c r="U338" s="264"/>
      <c r="V338" s="264"/>
      <c r="W338" s="264"/>
      <c r="X338" s="264"/>
      <c r="Y338" s="264"/>
      <c r="Z338" s="263">
        <v>42017</v>
      </c>
      <c r="AA338" s="263"/>
      <c r="AB338" s="263"/>
      <c r="AC338" s="263"/>
      <c r="AD338" s="263"/>
      <c r="AE338" s="263"/>
      <c r="AF338" s="263"/>
      <c r="AG338" s="263"/>
      <c r="AH338" s="263"/>
      <c r="AI338" s="264">
        <v>1</v>
      </c>
      <c r="AJ338" s="264"/>
      <c r="AK338" s="264"/>
      <c r="AL338" s="264"/>
      <c r="AM338" s="264"/>
      <c r="AN338" s="264"/>
      <c r="AO338" s="264"/>
      <c r="AP338" s="264"/>
      <c r="AQ338" s="264"/>
    </row>
    <row r="339" spans="2:43" s="1" customFormat="1" ht="22.95" customHeight="1" x14ac:dyDescent="0.15"/>
  </sheetData>
  <mergeCells count="1354">
    <mergeCell ref="AA221:AI221"/>
    <mergeCell ref="AA222:AI222"/>
    <mergeCell ref="AA223:AI223"/>
    <mergeCell ref="AB200:AJ200"/>
    <mergeCell ref="AB201:AJ201"/>
    <mergeCell ref="AB202:AJ202"/>
    <mergeCell ref="AB203:AJ203"/>
    <mergeCell ref="AB204:AJ204"/>
    <mergeCell ref="AB205:AJ205"/>
    <mergeCell ref="AB206:AJ206"/>
    <mergeCell ref="AB207:AJ207"/>
    <mergeCell ref="AB208:AJ208"/>
    <mergeCell ref="AB209:AJ209"/>
    <mergeCell ref="AB210:AJ210"/>
    <mergeCell ref="AB211:AJ211"/>
    <mergeCell ref="AB212:AJ212"/>
    <mergeCell ref="AB213:AJ213"/>
    <mergeCell ref="AB214:AJ214"/>
    <mergeCell ref="AB215:AJ215"/>
    <mergeCell ref="AB216:AJ216"/>
    <mergeCell ref="AB217:AJ217"/>
    <mergeCell ref="AC192:AJ192"/>
    <mergeCell ref="AC193:AJ193"/>
    <mergeCell ref="AC194:AJ194"/>
    <mergeCell ref="AC195:AJ195"/>
    <mergeCell ref="AC196:AJ196"/>
    <mergeCell ref="AD171:AL171"/>
    <mergeCell ref="AD172:AL172"/>
    <mergeCell ref="AD173:AL173"/>
    <mergeCell ref="AD174:AL174"/>
    <mergeCell ref="AD175:AL175"/>
    <mergeCell ref="AD176:AL176"/>
    <mergeCell ref="AD177:AL177"/>
    <mergeCell ref="AD178:AL178"/>
    <mergeCell ref="AD179:AL179"/>
    <mergeCell ref="AD180:AL180"/>
    <mergeCell ref="AD181:AL181"/>
    <mergeCell ref="AD182:AL182"/>
    <mergeCell ref="AD183:AL183"/>
    <mergeCell ref="AD184:AL184"/>
    <mergeCell ref="AD185:AL185"/>
    <mergeCell ref="AD186:AL186"/>
    <mergeCell ref="AD187:AL187"/>
    <mergeCell ref="AD188:AL188"/>
    <mergeCell ref="T179:AC179"/>
    <mergeCell ref="T180:AC180"/>
    <mergeCell ref="T181:AC181"/>
    <mergeCell ref="T182:AC182"/>
    <mergeCell ref="T183:AC183"/>
    <mergeCell ref="T184:AC184"/>
    <mergeCell ref="T185:AC185"/>
    <mergeCell ref="T186:AC186"/>
    <mergeCell ref="T187:AC187"/>
    <mergeCell ref="AE132:AH132"/>
    <mergeCell ref="AE133:AH133"/>
    <mergeCell ref="AE134:AH134"/>
    <mergeCell ref="AE135:AH135"/>
    <mergeCell ref="AE136:AH136"/>
    <mergeCell ref="AE137:AH137"/>
    <mergeCell ref="AE138:AH138"/>
    <mergeCell ref="AE139:AH139"/>
    <mergeCell ref="AE140:AH140"/>
    <mergeCell ref="AE141:AH141"/>
    <mergeCell ref="AE142:AH142"/>
    <mergeCell ref="AE143:AH143"/>
    <mergeCell ref="AE144:AH144"/>
    <mergeCell ref="AE145:AH145"/>
    <mergeCell ref="AE146:AH146"/>
    <mergeCell ref="AE147:AH147"/>
    <mergeCell ref="AE148:AH148"/>
    <mergeCell ref="AE149:AH149"/>
    <mergeCell ref="AE150:AH150"/>
    <mergeCell ref="AE151:AH151"/>
    <mergeCell ref="AE152:AH152"/>
    <mergeCell ref="AE153:AH153"/>
    <mergeCell ref="AE154:AH154"/>
    <mergeCell ref="AE155:AH155"/>
    <mergeCell ref="AE156:AH156"/>
    <mergeCell ref="AE157:AH157"/>
    <mergeCell ref="AE161:AI161"/>
    <mergeCell ref="AE162:AI162"/>
    <mergeCell ref="AE163:AI163"/>
    <mergeCell ref="AE164:AI164"/>
    <mergeCell ref="AE165:AI165"/>
    <mergeCell ref="AE166:AI166"/>
    <mergeCell ref="AE167:AI167"/>
    <mergeCell ref="AF100:AJ100"/>
    <mergeCell ref="AF101:AJ101"/>
    <mergeCell ref="AF102:AJ102"/>
    <mergeCell ref="AF103:AJ103"/>
    <mergeCell ref="AF104:AJ104"/>
    <mergeCell ref="AF105:AJ105"/>
    <mergeCell ref="AF106:AJ106"/>
    <mergeCell ref="AF107:AJ107"/>
    <mergeCell ref="AF108:AJ108"/>
    <mergeCell ref="AF109:AJ109"/>
    <mergeCell ref="AF110:AJ110"/>
    <mergeCell ref="AF111:AJ111"/>
    <mergeCell ref="AF112:AJ112"/>
    <mergeCell ref="AF113:AJ113"/>
    <mergeCell ref="AF114:AJ114"/>
    <mergeCell ref="AF115:AJ115"/>
    <mergeCell ref="AF116:AJ116"/>
    <mergeCell ref="AF117:AJ117"/>
    <mergeCell ref="AF118:AJ118"/>
    <mergeCell ref="AF119:AJ119"/>
    <mergeCell ref="AF120:AJ120"/>
    <mergeCell ref="AF121:AJ121"/>
    <mergeCell ref="AF122:AJ122"/>
    <mergeCell ref="AF123:AJ123"/>
    <mergeCell ref="AF124:AJ124"/>
    <mergeCell ref="AF125:AJ125"/>
    <mergeCell ref="AF126:AJ126"/>
    <mergeCell ref="AF127:AJ127"/>
    <mergeCell ref="AF128:AJ128"/>
    <mergeCell ref="AF13:AN13"/>
    <mergeCell ref="AF14:AN14"/>
    <mergeCell ref="AF15:AN15"/>
    <mergeCell ref="AF16:AN16"/>
    <mergeCell ref="AF17:AN17"/>
    <mergeCell ref="AF18:AN18"/>
    <mergeCell ref="AF19:AN19"/>
    <mergeCell ref="AF20:AN20"/>
    <mergeCell ref="AF21:AN21"/>
    <mergeCell ref="AF22:AN22"/>
    <mergeCell ref="AF23:AN23"/>
    <mergeCell ref="AF24:AN24"/>
    <mergeCell ref="AF25:AN25"/>
    <mergeCell ref="AF26:AN26"/>
    <mergeCell ref="AF30:AM30"/>
    <mergeCell ref="AF31:AM31"/>
    <mergeCell ref="AF32:AM32"/>
    <mergeCell ref="AF33:AM33"/>
    <mergeCell ref="AF34:AM34"/>
    <mergeCell ref="AF35:AM35"/>
    <mergeCell ref="AF36:AM36"/>
    <mergeCell ref="AF37:AM37"/>
    <mergeCell ref="AF38:AM38"/>
    <mergeCell ref="AF39:AM39"/>
    <mergeCell ref="AF40:AM40"/>
    <mergeCell ref="AF41:AM41"/>
    <mergeCell ref="AF42:AM42"/>
    <mergeCell ref="AF43:AM43"/>
    <mergeCell ref="AF44:AM44"/>
    <mergeCell ref="AF45:AM45"/>
    <mergeCell ref="AF46:AM46"/>
    <mergeCell ref="AF47:AM47"/>
    <mergeCell ref="AF48:AM48"/>
    <mergeCell ref="AF49:AM49"/>
    <mergeCell ref="AF50:AM50"/>
    <mergeCell ref="AF51:AM51"/>
    <mergeCell ref="AF52:AM52"/>
    <mergeCell ref="AF53:AM53"/>
    <mergeCell ref="AF54:AM54"/>
    <mergeCell ref="AF55:AM55"/>
    <mergeCell ref="AF59:AJ59"/>
    <mergeCell ref="AF60:AJ60"/>
    <mergeCell ref="AF61:AJ61"/>
    <mergeCell ref="AF62:AJ62"/>
    <mergeCell ref="AF63:AJ63"/>
    <mergeCell ref="AF64:AJ64"/>
    <mergeCell ref="AF65:AJ65"/>
    <mergeCell ref="AF66:AJ66"/>
    <mergeCell ref="AF67:AJ67"/>
    <mergeCell ref="AF68:AJ68"/>
    <mergeCell ref="AF69:AJ69"/>
    <mergeCell ref="AF70:AJ70"/>
    <mergeCell ref="AF71:AJ71"/>
    <mergeCell ref="AF72:AJ72"/>
    <mergeCell ref="AF73:AJ73"/>
    <mergeCell ref="AF74:AJ74"/>
    <mergeCell ref="AF75:AJ75"/>
    <mergeCell ref="AF76:AJ76"/>
    <mergeCell ref="AF77:AJ77"/>
    <mergeCell ref="AF78:AJ78"/>
    <mergeCell ref="AF79:AJ79"/>
    <mergeCell ref="AF80:AJ80"/>
    <mergeCell ref="AF81:AJ81"/>
    <mergeCell ref="AF82:AJ82"/>
    <mergeCell ref="AF83:AJ83"/>
    <mergeCell ref="AF84:AJ84"/>
    <mergeCell ref="AF85:AJ85"/>
    <mergeCell ref="AF86:AJ86"/>
    <mergeCell ref="AF87:AJ87"/>
    <mergeCell ref="AF88:AJ88"/>
    <mergeCell ref="AF89:AJ89"/>
    <mergeCell ref="AF90:AJ90"/>
    <mergeCell ref="AF91:AJ91"/>
    <mergeCell ref="AF95:AJ95"/>
    <mergeCell ref="AF96:AJ96"/>
    <mergeCell ref="AF97:AJ97"/>
    <mergeCell ref="AF98:AJ98"/>
    <mergeCell ref="AF99:AJ99"/>
    <mergeCell ref="AG235:AO235"/>
    <mergeCell ref="AG236:AO236"/>
    <mergeCell ref="AG237:AO237"/>
    <mergeCell ref="AG238:AO238"/>
    <mergeCell ref="AG239:AO239"/>
    <mergeCell ref="AG240:AO240"/>
    <mergeCell ref="AG241:AO241"/>
    <mergeCell ref="AG242:AO242"/>
    <mergeCell ref="AG243:AO243"/>
    <mergeCell ref="AK100:AO100"/>
    <mergeCell ref="AK101:AO101"/>
    <mergeCell ref="AK102:AO102"/>
    <mergeCell ref="AK103:AO103"/>
    <mergeCell ref="AK104:AO104"/>
    <mergeCell ref="AK105:AO105"/>
    <mergeCell ref="AK106:AO106"/>
    <mergeCell ref="AK107:AO107"/>
    <mergeCell ref="AK108:AO108"/>
    <mergeCell ref="AK109:AO109"/>
    <mergeCell ref="AK110:AO110"/>
    <mergeCell ref="AK111:AO111"/>
    <mergeCell ref="AK112:AO112"/>
    <mergeCell ref="AK113:AO113"/>
    <mergeCell ref="AK114:AO114"/>
    <mergeCell ref="AH229:AO229"/>
    <mergeCell ref="AH230:AO230"/>
    <mergeCell ref="AH231:AO231"/>
    <mergeCell ref="AH271:AO271"/>
    <mergeCell ref="AH272:AO272"/>
    <mergeCell ref="AH273:AO273"/>
    <mergeCell ref="AH274:AO274"/>
    <mergeCell ref="AH275:AO275"/>
    <mergeCell ref="AH276:AO276"/>
    <mergeCell ref="AH277:AO277"/>
    <mergeCell ref="AH278:AO278"/>
    <mergeCell ref="Y277:AG277"/>
    <mergeCell ref="Y278:AG278"/>
    <mergeCell ref="AG244:AO244"/>
    <mergeCell ref="AG245:AO245"/>
    <mergeCell ref="AG246:AO246"/>
    <mergeCell ref="AG247:AO247"/>
    <mergeCell ref="AG248:AO248"/>
    <mergeCell ref="AG249:AO249"/>
    <mergeCell ref="AG253:AO253"/>
    <mergeCell ref="AG254:AO254"/>
    <mergeCell ref="AG255:AO255"/>
    <mergeCell ref="AG256:AO256"/>
    <mergeCell ref="AG257:AO257"/>
    <mergeCell ref="AG258:AO258"/>
    <mergeCell ref="AG259:AO259"/>
    <mergeCell ref="AG260:AO260"/>
    <mergeCell ref="AG261:AO261"/>
    <mergeCell ref="AG262:AO262"/>
    <mergeCell ref="AG263:AO263"/>
    <mergeCell ref="AI149:AP149"/>
    <mergeCell ref="AI150:AP150"/>
    <mergeCell ref="AI151:AP151"/>
    <mergeCell ref="AI152:AP152"/>
    <mergeCell ref="AI153:AP153"/>
    <mergeCell ref="AI154:AP154"/>
    <mergeCell ref="AI155:AP155"/>
    <mergeCell ref="AI156:AP156"/>
    <mergeCell ref="AI157:AP157"/>
    <mergeCell ref="AK211:AP211"/>
    <mergeCell ref="AH299:AO299"/>
    <mergeCell ref="AH300:AO300"/>
    <mergeCell ref="AH301:AO301"/>
    <mergeCell ref="AH302:AO302"/>
    <mergeCell ref="AH303:AO303"/>
    <mergeCell ref="AH304:AO304"/>
    <mergeCell ref="AH305:AO305"/>
    <mergeCell ref="AH279:AO279"/>
    <mergeCell ref="AH280:AO280"/>
    <mergeCell ref="AH281:AO281"/>
    <mergeCell ref="AH282:AO282"/>
    <mergeCell ref="AH283:AO283"/>
    <mergeCell ref="AH284:AO284"/>
    <mergeCell ref="AH285:AO285"/>
    <mergeCell ref="AH286:AO286"/>
    <mergeCell ref="AH290:AO290"/>
    <mergeCell ref="AH291:AO291"/>
    <mergeCell ref="AH292:AO292"/>
    <mergeCell ref="AH293:AO293"/>
    <mergeCell ref="AH294:AO294"/>
    <mergeCell ref="AH295:AO295"/>
    <mergeCell ref="AH296:AO296"/>
    <mergeCell ref="AI132:AP132"/>
    <mergeCell ref="AI133:AP133"/>
    <mergeCell ref="AI134:AP134"/>
    <mergeCell ref="AI135:AP135"/>
    <mergeCell ref="AI136:AP136"/>
    <mergeCell ref="AI137:AP137"/>
    <mergeCell ref="AI138:AP138"/>
    <mergeCell ref="AI139:AP139"/>
    <mergeCell ref="AI140:AP140"/>
    <mergeCell ref="AI141:AP141"/>
    <mergeCell ref="AI142:AP142"/>
    <mergeCell ref="AI143:AP143"/>
    <mergeCell ref="AI144:AP144"/>
    <mergeCell ref="AI145:AP145"/>
    <mergeCell ref="AI146:AP146"/>
    <mergeCell ref="AI147:AP147"/>
    <mergeCell ref="AI148:AP148"/>
    <mergeCell ref="AI338:AQ338"/>
    <mergeCell ref="AJ161:AP161"/>
    <mergeCell ref="AJ162:AP162"/>
    <mergeCell ref="AJ163:AP163"/>
    <mergeCell ref="AJ164:AP164"/>
    <mergeCell ref="AJ165:AP165"/>
    <mergeCell ref="AJ166:AP166"/>
    <mergeCell ref="AJ167:AP167"/>
    <mergeCell ref="AJ221:AP221"/>
    <mergeCell ref="AJ222:AP222"/>
    <mergeCell ref="AJ223:AP223"/>
    <mergeCell ref="AK195:AP195"/>
    <mergeCell ref="AK196:AP196"/>
    <mergeCell ref="AK200:AP200"/>
    <mergeCell ref="AK201:AP201"/>
    <mergeCell ref="AK202:AP202"/>
    <mergeCell ref="AK203:AP203"/>
    <mergeCell ref="AK204:AP204"/>
    <mergeCell ref="AK205:AP205"/>
    <mergeCell ref="AK206:AP206"/>
    <mergeCell ref="AK207:AP207"/>
    <mergeCell ref="AK208:AP208"/>
    <mergeCell ref="AK209:AP209"/>
    <mergeCell ref="AK210:AP210"/>
    <mergeCell ref="AH319:AP319"/>
    <mergeCell ref="AH320:AP320"/>
    <mergeCell ref="AH321:AP321"/>
    <mergeCell ref="AH322:AP322"/>
    <mergeCell ref="AH323:AP323"/>
    <mergeCell ref="AH306:AO306"/>
    <mergeCell ref="AH307:AO307"/>
    <mergeCell ref="AH308:AO308"/>
    <mergeCell ref="AM180:AP180"/>
    <mergeCell ref="AM181:AP181"/>
    <mergeCell ref="AM182:AP182"/>
    <mergeCell ref="AM183:AP183"/>
    <mergeCell ref="AM184:AP184"/>
    <mergeCell ref="AM185:AP185"/>
    <mergeCell ref="AM186:AP186"/>
    <mergeCell ref="AM187:AP187"/>
    <mergeCell ref="AM188:AP188"/>
    <mergeCell ref="AI327:AQ327"/>
    <mergeCell ref="AI328:AQ328"/>
    <mergeCell ref="AI329:AQ329"/>
    <mergeCell ref="AI330:AQ330"/>
    <mergeCell ref="AI334:AQ334"/>
    <mergeCell ref="AI335:AQ335"/>
    <mergeCell ref="AI336:AQ336"/>
    <mergeCell ref="AI337:AQ337"/>
    <mergeCell ref="AH309:AO309"/>
    <mergeCell ref="AH313:AP313"/>
    <mergeCell ref="AH314:AP314"/>
    <mergeCell ref="AH315:AP315"/>
    <mergeCell ref="AH316:AP316"/>
    <mergeCell ref="AH317:AP317"/>
    <mergeCell ref="AH318:AP318"/>
    <mergeCell ref="AH297:AO297"/>
    <mergeCell ref="AH298:AO298"/>
    <mergeCell ref="AG264:AO264"/>
    <mergeCell ref="AG265:AO265"/>
    <mergeCell ref="AG266:AO266"/>
    <mergeCell ref="AG267:AO267"/>
    <mergeCell ref="AH227:AO227"/>
    <mergeCell ref="AH228:AO228"/>
    <mergeCell ref="AK74:AQ74"/>
    <mergeCell ref="AK75:AQ75"/>
    <mergeCell ref="AK76:AQ76"/>
    <mergeCell ref="AK77:AQ77"/>
    <mergeCell ref="AK78:AQ78"/>
    <mergeCell ref="AK79:AQ79"/>
    <mergeCell ref="AK80:AQ80"/>
    <mergeCell ref="AK81:AQ81"/>
    <mergeCell ref="AK82:AQ82"/>
    <mergeCell ref="AK83:AQ83"/>
    <mergeCell ref="AK84:AQ84"/>
    <mergeCell ref="AK115:AO115"/>
    <mergeCell ref="AK116:AO116"/>
    <mergeCell ref="AK117:AO117"/>
    <mergeCell ref="AK118:AO118"/>
    <mergeCell ref="AK119:AO119"/>
    <mergeCell ref="AK120:AO120"/>
    <mergeCell ref="AK91:AQ91"/>
    <mergeCell ref="AK95:AO95"/>
    <mergeCell ref="AK96:AO96"/>
    <mergeCell ref="AK97:AO97"/>
    <mergeCell ref="AK98:AO98"/>
    <mergeCell ref="AK99:AO99"/>
    <mergeCell ref="AM171:AP171"/>
    <mergeCell ref="AM172:AP172"/>
    <mergeCell ref="AM173:AP173"/>
    <mergeCell ref="AM174:AP174"/>
    <mergeCell ref="AM175:AP175"/>
    <mergeCell ref="AK212:AP212"/>
    <mergeCell ref="AK213:AP213"/>
    <mergeCell ref="AK214:AP214"/>
    <mergeCell ref="AK215:AP215"/>
    <mergeCell ref="AK216:AP216"/>
    <mergeCell ref="AK217:AP217"/>
    <mergeCell ref="AK121:AO121"/>
    <mergeCell ref="AK122:AO122"/>
    <mergeCell ref="AK123:AO123"/>
    <mergeCell ref="AK124:AO124"/>
    <mergeCell ref="AK125:AO125"/>
    <mergeCell ref="AK126:AO126"/>
    <mergeCell ref="AK127:AO127"/>
    <mergeCell ref="AK128:AO128"/>
    <mergeCell ref="AK192:AP192"/>
    <mergeCell ref="AK193:AP193"/>
    <mergeCell ref="AK194:AP194"/>
    <mergeCell ref="AM176:AP176"/>
    <mergeCell ref="AM177:AP177"/>
    <mergeCell ref="AM178:AP178"/>
    <mergeCell ref="AM179:AP179"/>
    <mergeCell ref="AN36:AO36"/>
    <mergeCell ref="AN37:AO37"/>
    <mergeCell ref="AN38:AO38"/>
    <mergeCell ref="AN39:AO39"/>
    <mergeCell ref="AN40:AO40"/>
    <mergeCell ref="AN41:AO41"/>
    <mergeCell ref="AN42:AO42"/>
    <mergeCell ref="AN43:AO43"/>
    <mergeCell ref="AN44:AO44"/>
    <mergeCell ref="AN45:AO45"/>
    <mergeCell ref="AN46:AO46"/>
    <mergeCell ref="AK85:AQ85"/>
    <mergeCell ref="AK86:AQ86"/>
    <mergeCell ref="AK87:AQ87"/>
    <mergeCell ref="AK88:AQ88"/>
    <mergeCell ref="AK89:AQ89"/>
    <mergeCell ref="AK90:AQ90"/>
    <mergeCell ref="AK59:AQ59"/>
    <mergeCell ref="AK60:AQ60"/>
    <mergeCell ref="AK61:AQ61"/>
    <mergeCell ref="AK62:AQ62"/>
    <mergeCell ref="AK63:AQ63"/>
    <mergeCell ref="AK64:AQ64"/>
    <mergeCell ref="AK65:AQ65"/>
    <mergeCell ref="AK66:AQ66"/>
    <mergeCell ref="AK67:AQ67"/>
    <mergeCell ref="AK68:AQ68"/>
    <mergeCell ref="AK69:AQ69"/>
    <mergeCell ref="AK70:AQ70"/>
    <mergeCell ref="AK71:AQ71"/>
    <mergeCell ref="AK72:AQ72"/>
    <mergeCell ref="AK73:AQ73"/>
    <mergeCell ref="AN53:AO53"/>
    <mergeCell ref="AN54:AO54"/>
    <mergeCell ref="AN55:AO55"/>
    <mergeCell ref="B1:L3"/>
    <mergeCell ref="B100:J100"/>
    <mergeCell ref="B101:J101"/>
    <mergeCell ref="B102:J102"/>
    <mergeCell ref="B103:J103"/>
    <mergeCell ref="B104:J104"/>
    <mergeCell ref="B105:J105"/>
    <mergeCell ref="B106:J106"/>
    <mergeCell ref="B5:AR5"/>
    <mergeCell ref="B7:K9"/>
    <mergeCell ref="L90:U90"/>
    <mergeCell ref="L91:U91"/>
    <mergeCell ref="M2:AR2"/>
    <mergeCell ref="M8:V8"/>
    <mergeCell ref="V43:AE43"/>
    <mergeCell ref="V44:AE44"/>
    <mergeCell ref="V45:AE45"/>
    <mergeCell ref="V46:AE46"/>
    <mergeCell ref="V47:AE47"/>
    <mergeCell ref="V48:AE48"/>
    <mergeCell ref="V49:AE49"/>
    <mergeCell ref="V50:AE50"/>
    <mergeCell ref="V51:AE51"/>
    <mergeCell ref="AN30:AO30"/>
    <mergeCell ref="AN31:AO31"/>
    <mergeCell ref="AN32:AO32"/>
    <mergeCell ref="AN33:AO33"/>
    <mergeCell ref="AN34:AO34"/>
    <mergeCell ref="AN35:AO35"/>
    <mergeCell ref="B11:AR11"/>
    <mergeCell ref="B110:J110"/>
    <mergeCell ref="B111:J111"/>
    <mergeCell ref="B112:J112"/>
    <mergeCell ref="B113:J113"/>
    <mergeCell ref="B114:J114"/>
    <mergeCell ref="B115:J115"/>
    <mergeCell ref="B116:J116"/>
    <mergeCell ref="B117:J117"/>
    <mergeCell ref="B118:J118"/>
    <mergeCell ref="B119:J119"/>
    <mergeCell ref="B120:J120"/>
    <mergeCell ref="B121:J121"/>
    <mergeCell ref="B122:J122"/>
    <mergeCell ref="L75:U75"/>
    <mergeCell ref="L76:U76"/>
    <mergeCell ref="L77:U77"/>
    <mergeCell ref="L78:U78"/>
    <mergeCell ref="L79:U79"/>
    <mergeCell ref="L80:U80"/>
    <mergeCell ref="L81:U81"/>
    <mergeCell ref="L82:U82"/>
    <mergeCell ref="L83:U83"/>
    <mergeCell ref="L84:U84"/>
    <mergeCell ref="L85:U85"/>
    <mergeCell ref="L86:U86"/>
    <mergeCell ref="L87:U87"/>
    <mergeCell ref="L88:U88"/>
    <mergeCell ref="L89:U89"/>
    <mergeCell ref="AN47:AO47"/>
    <mergeCell ref="AN48:AO48"/>
    <mergeCell ref="AN49:AO49"/>
    <mergeCell ref="B13:J13"/>
    <mergeCell ref="B130:AR130"/>
    <mergeCell ref="B132:J132"/>
    <mergeCell ref="B133:J133"/>
    <mergeCell ref="B134:J134"/>
    <mergeCell ref="B135:J135"/>
    <mergeCell ref="B136:J136"/>
    <mergeCell ref="B137:J137"/>
    <mergeCell ref="B138:J138"/>
    <mergeCell ref="B139:J139"/>
    <mergeCell ref="B14:J14"/>
    <mergeCell ref="K13:U13"/>
    <mergeCell ref="K14:U14"/>
    <mergeCell ref="L62:U62"/>
    <mergeCell ref="L63:U63"/>
    <mergeCell ref="L64:U64"/>
    <mergeCell ref="L65:U65"/>
    <mergeCell ref="L66:U66"/>
    <mergeCell ref="L67:U67"/>
    <mergeCell ref="L68:U68"/>
    <mergeCell ref="L69:U69"/>
    <mergeCell ref="L70:U70"/>
    <mergeCell ref="L71:U71"/>
    <mergeCell ref="L72:U72"/>
    <mergeCell ref="L73:U73"/>
    <mergeCell ref="L74:U74"/>
    <mergeCell ref="B107:J107"/>
    <mergeCell ref="B108:J108"/>
    <mergeCell ref="B109:J109"/>
    <mergeCell ref="AN50:AO50"/>
    <mergeCell ref="AN51:AO51"/>
    <mergeCell ref="AN52:AO52"/>
    <mergeCell ref="B140:J140"/>
    <mergeCell ref="B141:J141"/>
    <mergeCell ref="B142:J142"/>
    <mergeCell ref="B143:J143"/>
    <mergeCell ref="B144:J144"/>
    <mergeCell ref="B145:J145"/>
    <mergeCell ref="B146:J146"/>
    <mergeCell ref="B147:J147"/>
    <mergeCell ref="B148:J148"/>
    <mergeCell ref="B149:J149"/>
    <mergeCell ref="B15:J15"/>
    <mergeCell ref="B150:J150"/>
    <mergeCell ref="B151:J151"/>
    <mergeCell ref="B152:J152"/>
    <mergeCell ref="B153:J153"/>
    <mergeCell ref="B154:J154"/>
    <mergeCell ref="B155:J155"/>
    <mergeCell ref="B123:J123"/>
    <mergeCell ref="B124:J124"/>
    <mergeCell ref="B125:J125"/>
    <mergeCell ref="B126:J126"/>
    <mergeCell ref="B127:J127"/>
    <mergeCell ref="B128:J128"/>
    <mergeCell ref="B156:J156"/>
    <mergeCell ref="B157:J157"/>
    <mergeCell ref="B159:AR159"/>
    <mergeCell ref="B16:J16"/>
    <mergeCell ref="B161:I161"/>
    <mergeCell ref="B162:I162"/>
    <mergeCell ref="B163:I163"/>
    <mergeCell ref="B164:I164"/>
    <mergeCell ref="B165:I165"/>
    <mergeCell ref="B166:I166"/>
    <mergeCell ref="B167:I167"/>
    <mergeCell ref="B169:AR169"/>
    <mergeCell ref="B17:J17"/>
    <mergeCell ref="B171:H171"/>
    <mergeCell ref="B172:H172"/>
    <mergeCell ref="B173:H173"/>
    <mergeCell ref="B174:H174"/>
    <mergeCell ref="K122:U122"/>
    <mergeCell ref="K123:U123"/>
    <mergeCell ref="K124:U124"/>
    <mergeCell ref="K125:U125"/>
    <mergeCell ref="K126:U126"/>
    <mergeCell ref="K127:U127"/>
    <mergeCell ref="K128:U128"/>
    <mergeCell ref="K132:S132"/>
    <mergeCell ref="K133:S133"/>
    <mergeCell ref="K134:S134"/>
    <mergeCell ref="K135:S135"/>
    <mergeCell ref="K136:S136"/>
    <mergeCell ref="K137:S137"/>
    <mergeCell ref="K138:S138"/>
    <mergeCell ref="K139:S139"/>
    <mergeCell ref="B175:H175"/>
    <mergeCell ref="B176:H176"/>
    <mergeCell ref="B177:H177"/>
    <mergeCell ref="B178:H178"/>
    <mergeCell ref="B179:H179"/>
    <mergeCell ref="B18:J18"/>
    <mergeCell ref="B180:H180"/>
    <mergeCell ref="B181:H181"/>
    <mergeCell ref="B182:H182"/>
    <mergeCell ref="B183:H183"/>
    <mergeCell ref="B184:H184"/>
    <mergeCell ref="B185:H185"/>
    <mergeCell ref="B186:H186"/>
    <mergeCell ref="B187:H187"/>
    <mergeCell ref="B188:H188"/>
    <mergeCell ref="B19:J19"/>
    <mergeCell ref="B190:AR190"/>
    <mergeCell ref="K107:U107"/>
    <mergeCell ref="K108:U108"/>
    <mergeCell ref="K109:U109"/>
    <mergeCell ref="K110:U110"/>
    <mergeCell ref="K111:U111"/>
    <mergeCell ref="K112:U112"/>
    <mergeCell ref="K113:U113"/>
    <mergeCell ref="K114:U114"/>
    <mergeCell ref="K115:U115"/>
    <mergeCell ref="K116:U116"/>
    <mergeCell ref="K117:U117"/>
    <mergeCell ref="K118:U118"/>
    <mergeCell ref="K119:U119"/>
    <mergeCell ref="K120:U120"/>
    <mergeCell ref="K121:U121"/>
    <mergeCell ref="B192:G192"/>
    <mergeCell ref="B193:G193"/>
    <mergeCell ref="B194:G194"/>
    <mergeCell ref="B195:G195"/>
    <mergeCell ref="B196:G196"/>
    <mergeCell ref="B198:AR198"/>
    <mergeCell ref="B20:J20"/>
    <mergeCell ref="B200:F200"/>
    <mergeCell ref="B201:F201"/>
    <mergeCell ref="B202:F202"/>
    <mergeCell ref="B203:F203"/>
    <mergeCell ref="B204:F204"/>
    <mergeCell ref="B205:F205"/>
    <mergeCell ref="B206:F206"/>
    <mergeCell ref="B207:F207"/>
    <mergeCell ref="B208:F208"/>
    <mergeCell ref="B209:F209"/>
    <mergeCell ref="B21:J21"/>
    <mergeCell ref="J161:T161"/>
    <mergeCell ref="J162:T162"/>
    <mergeCell ref="J163:T163"/>
    <mergeCell ref="J164:T164"/>
    <mergeCell ref="J165:T165"/>
    <mergeCell ref="J166:T166"/>
    <mergeCell ref="J167:T167"/>
    <mergeCell ref="K100:U100"/>
    <mergeCell ref="K101:U101"/>
    <mergeCell ref="K102:U102"/>
    <mergeCell ref="K103:U103"/>
    <mergeCell ref="K104:U104"/>
    <mergeCell ref="K105:U105"/>
    <mergeCell ref="K106:U106"/>
    <mergeCell ref="B210:F210"/>
    <mergeCell ref="B211:F211"/>
    <mergeCell ref="B212:F212"/>
    <mergeCell ref="B213:F213"/>
    <mergeCell ref="B214:F214"/>
    <mergeCell ref="B215:F215"/>
    <mergeCell ref="B216:F216"/>
    <mergeCell ref="B217:F217"/>
    <mergeCell ref="B219:AR219"/>
    <mergeCell ref="B22:J22"/>
    <mergeCell ref="B221:E221"/>
    <mergeCell ref="B222:E222"/>
    <mergeCell ref="B223:E223"/>
    <mergeCell ref="B225:AR225"/>
    <mergeCell ref="B227:C227"/>
    <mergeCell ref="B228:C228"/>
    <mergeCell ref="B229:C229"/>
    <mergeCell ref="B23:J23"/>
    <mergeCell ref="G200:Q200"/>
    <mergeCell ref="G201:Q201"/>
    <mergeCell ref="G202:Q202"/>
    <mergeCell ref="G203:Q203"/>
    <mergeCell ref="G204:Q204"/>
    <mergeCell ref="G205:Q205"/>
    <mergeCell ref="G206:Q206"/>
    <mergeCell ref="G207:Q207"/>
    <mergeCell ref="G208:Q208"/>
    <mergeCell ref="G209:Q209"/>
    <mergeCell ref="G210:Q210"/>
    <mergeCell ref="G211:Q211"/>
    <mergeCell ref="G212:Q212"/>
    <mergeCell ref="G213:Q213"/>
    <mergeCell ref="B230:C230"/>
    <mergeCell ref="B231:C231"/>
    <mergeCell ref="B233:AR233"/>
    <mergeCell ref="B24:J24"/>
    <mergeCell ref="B25:J25"/>
    <mergeCell ref="B251:AR251"/>
    <mergeCell ref="B26:J26"/>
    <mergeCell ref="B269:AR269"/>
    <mergeCell ref="B271:C271"/>
    <mergeCell ref="B272:C272"/>
    <mergeCell ref="B273:C273"/>
    <mergeCell ref="B274:C274"/>
    <mergeCell ref="B275:C275"/>
    <mergeCell ref="B276:C276"/>
    <mergeCell ref="B277:C277"/>
    <mergeCell ref="B278:C278"/>
    <mergeCell ref="B279:C279"/>
    <mergeCell ref="B28:AR28"/>
    <mergeCell ref="B96:J96"/>
    <mergeCell ref="B97:J97"/>
    <mergeCell ref="B98:J98"/>
    <mergeCell ref="B99:J99"/>
    <mergeCell ref="C235:M235"/>
    <mergeCell ref="C236:M236"/>
    <mergeCell ref="C237:M237"/>
    <mergeCell ref="C238:M238"/>
    <mergeCell ref="C239:M239"/>
    <mergeCell ref="C240:M240"/>
    <mergeCell ref="C241:M241"/>
    <mergeCell ref="C242:M242"/>
    <mergeCell ref="C243:M243"/>
    <mergeCell ref="C244:M244"/>
    <mergeCell ref="B280:C280"/>
    <mergeCell ref="B281:C281"/>
    <mergeCell ref="B282:C282"/>
    <mergeCell ref="B283:C283"/>
    <mergeCell ref="B284:C284"/>
    <mergeCell ref="B285:C285"/>
    <mergeCell ref="B286:C286"/>
    <mergeCell ref="B288:AR288"/>
    <mergeCell ref="B290:C290"/>
    <mergeCell ref="B291:C291"/>
    <mergeCell ref="B292:C292"/>
    <mergeCell ref="B293:C293"/>
    <mergeCell ref="B294:C294"/>
    <mergeCell ref="B295:C295"/>
    <mergeCell ref="B296:C296"/>
    <mergeCell ref="B297:C297"/>
    <mergeCell ref="B298:C298"/>
    <mergeCell ref="D280:N280"/>
    <mergeCell ref="D281:N281"/>
    <mergeCell ref="D282:N282"/>
    <mergeCell ref="D283:N283"/>
    <mergeCell ref="D284:N284"/>
    <mergeCell ref="D285:N285"/>
    <mergeCell ref="D286:N286"/>
    <mergeCell ref="D290:N290"/>
    <mergeCell ref="D291:N291"/>
    <mergeCell ref="D292:N292"/>
    <mergeCell ref="D293:N293"/>
    <mergeCell ref="D294:N294"/>
    <mergeCell ref="D295:N295"/>
    <mergeCell ref="D296:N296"/>
    <mergeCell ref="D297:N297"/>
    <mergeCell ref="B299:C299"/>
    <mergeCell ref="B30:J30"/>
    <mergeCell ref="B300:C300"/>
    <mergeCell ref="B301:C301"/>
    <mergeCell ref="B302:C302"/>
    <mergeCell ref="B303:C303"/>
    <mergeCell ref="B304:C304"/>
    <mergeCell ref="B305:C305"/>
    <mergeCell ref="B306:C306"/>
    <mergeCell ref="B307:C307"/>
    <mergeCell ref="B308:C308"/>
    <mergeCell ref="B309:C309"/>
    <mergeCell ref="B31:J31"/>
    <mergeCell ref="B311:AR311"/>
    <mergeCell ref="B313:C313"/>
    <mergeCell ref="B314:C314"/>
    <mergeCell ref="B315:C315"/>
    <mergeCell ref="B79:K79"/>
    <mergeCell ref="B80:K80"/>
    <mergeCell ref="B81:K81"/>
    <mergeCell ref="B82:K82"/>
    <mergeCell ref="B83:K83"/>
    <mergeCell ref="B84:K84"/>
    <mergeCell ref="B85:K85"/>
    <mergeCell ref="B86:K86"/>
    <mergeCell ref="B87:K87"/>
    <mergeCell ref="B88:K88"/>
    <mergeCell ref="B89:K89"/>
    <mergeCell ref="B90:K90"/>
    <mergeCell ref="B91:K91"/>
    <mergeCell ref="B93:AR93"/>
    <mergeCell ref="B95:J95"/>
    <mergeCell ref="B316:C316"/>
    <mergeCell ref="B317:C317"/>
    <mergeCell ref="B318:C318"/>
    <mergeCell ref="B319:C319"/>
    <mergeCell ref="B32:J32"/>
    <mergeCell ref="B320:C320"/>
    <mergeCell ref="B321:C321"/>
    <mergeCell ref="B322:C322"/>
    <mergeCell ref="B323:C323"/>
    <mergeCell ref="B325:AR325"/>
    <mergeCell ref="B327:D327"/>
    <mergeCell ref="B328:D328"/>
    <mergeCell ref="B329:D329"/>
    <mergeCell ref="B33:J33"/>
    <mergeCell ref="B330:D330"/>
    <mergeCell ref="B332:AR332"/>
    <mergeCell ref="B334:D334"/>
    <mergeCell ref="B64:K64"/>
    <mergeCell ref="B65:K65"/>
    <mergeCell ref="B66:K66"/>
    <mergeCell ref="B67:K67"/>
    <mergeCell ref="B68:K68"/>
    <mergeCell ref="B69:K69"/>
    <mergeCell ref="B70:K70"/>
    <mergeCell ref="B71:K71"/>
    <mergeCell ref="B72:K72"/>
    <mergeCell ref="B73:K73"/>
    <mergeCell ref="B74:K74"/>
    <mergeCell ref="B75:K75"/>
    <mergeCell ref="B76:K76"/>
    <mergeCell ref="B77:K77"/>
    <mergeCell ref="B78:K78"/>
    <mergeCell ref="B335:D335"/>
    <mergeCell ref="B336:D336"/>
    <mergeCell ref="B337:D337"/>
    <mergeCell ref="B338:D338"/>
    <mergeCell ref="B34:J34"/>
    <mergeCell ref="B35:J35"/>
    <mergeCell ref="B36:J36"/>
    <mergeCell ref="B37:J37"/>
    <mergeCell ref="B38:J38"/>
    <mergeCell ref="B39:J39"/>
    <mergeCell ref="B40:J40"/>
    <mergeCell ref="B41:J41"/>
    <mergeCell ref="B42:J42"/>
    <mergeCell ref="B43:J43"/>
    <mergeCell ref="B44:J44"/>
    <mergeCell ref="B45:J45"/>
    <mergeCell ref="B46:J46"/>
    <mergeCell ref="B47:J47"/>
    <mergeCell ref="B48:J48"/>
    <mergeCell ref="B49:J49"/>
    <mergeCell ref="B50:J50"/>
    <mergeCell ref="B51:J51"/>
    <mergeCell ref="B52:J52"/>
    <mergeCell ref="B53:J53"/>
    <mergeCell ref="B54:J54"/>
    <mergeCell ref="B55:J55"/>
    <mergeCell ref="B57:AR57"/>
    <mergeCell ref="B59:K59"/>
    <mergeCell ref="B60:K60"/>
    <mergeCell ref="B61:K61"/>
    <mergeCell ref="B62:K62"/>
    <mergeCell ref="B63:K63"/>
    <mergeCell ref="C245:M245"/>
    <mergeCell ref="C246:M246"/>
    <mergeCell ref="C247:M247"/>
    <mergeCell ref="C248:M248"/>
    <mergeCell ref="C249:M249"/>
    <mergeCell ref="C253:M253"/>
    <mergeCell ref="C254:M254"/>
    <mergeCell ref="C255:M255"/>
    <mergeCell ref="C256:M256"/>
    <mergeCell ref="C257:M257"/>
    <mergeCell ref="C258:M258"/>
    <mergeCell ref="C259:M259"/>
    <mergeCell ref="C260:M260"/>
    <mergeCell ref="C261:M261"/>
    <mergeCell ref="C262:M262"/>
    <mergeCell ref="C263:M263"/>
    <mergeCell ref="C264:M264"/>
    <mergeCell ref="C265:M265"/>
    <mergeCell ref="C266:M266"/>
    <mergeCell ref="C267:M267"/>
    <mergeCell ref="D227:N227"/>
    <mergeCell ref="D228:N228"/>
    <mergeCell ref="D229:N229"/>
    <mergeCell ref="D230:N230"/>
    <mergeCell ref="D231:N231"/>
    <mergeCell ref="D271:N271"/>
    <mergeCell ref="D272:N272"/>
    <mergeCell ref="D273:N273"/>
    <mergeCell ref="D274:N274"/>
    <mergeCell ref="D275:N275"/>
    <mergeCell ref="D276:N276"/>
    <mergeCell ref="D277:N277"/>
    <mergeCell ref="D278:N278"/>
    <mergeCell ref="D279:N279"/>
    <mergeCell ref="N249:W249"/>
    <mergeCell ref="N253:W253"/>
    <mergeCell ref="N254:W254"/>
    <mergeCell ref="N255:W255"/>
    <mergeCell ref="N256:W256"/>
    <mergeCell ref="N257:W257"/>
    <mergeCell ref="N258:W258"/>
    <mergeCell ref="N259:W259"/>
    <mergeCell ref="N260:W260"/>
    <mergeCell ref="N261:W261"/>
    <mergeCell ref="N262:W262"/>
    <mergeCell ref="N263:W263"/>
    <mergeCell ref="N264:W264"/>
    <mergeCell ref="N265:W265"/>
    <mergeCell ref="N266:W266"/>
    <mergeCell ref="D298:N298"/>
    <mergeCell ref="D299:N299"/>
    <mergeCell ref="D300:N300"/>
    <mergeCell ref="D301:N301"/>
    <mergeCell ref="D302:N302"/>
    <mergeCell ref="D303:N303"/>
    <mergeCell ref="D304:N304"/>
    <mergeCell ref="D305:N305"/>
    <mergeCell ref="D306:N306"/>
    <mergeCell ref="D307:N307"/>
    <mergeCell ref="D308:N308"/>
    <mergeCell ref="D309:N309"/>
    <mergeCell ref="D313:N313"/>
    <mergeCell ref="D314:N314"/>
    <mergeCell ref="D315:N315"/>
    <mergeCell ref="D316:N316"/>
    <mergeCell ref="D317:N317"/>
    <mergeCell ref="D318:N318"/>
    <mergeCell ref="D319:N319"/>
    <mergeCell ref="D320:N320"/>
    <mergeCell ref="D321:N321"/>
    <mergeCell ref="D322:N322"/>
    <mergeCell ref="D323:N323"/>
    <mergeCell ref="E327:O327"/>
    <mergeCell ref="E328:O328"/>
    <mergeCell ref="E329:O329"/>
    <mergeCell ref="E330:O330"/>
    <mergeCell ref="E334:O334"/>
    <mergeCell ref="E335:O335"/>
    <mergeCell ref="E336:O336"/>
    <mergeCell ref="E337:O337"/>
    <mergeCell ref="E338:O338"/>
    <mergeCell ref="F221:P221"/>
    <mergeCell ref="F222:P222"/>
    <mergeCell ref="F223:P223"/>
    <mergeCell ref="N235:W235"/>
    <mergeCell ref="N236:W236"/>
    <mergeCell ref="N237:W237"/>
    <mergeCell ref="N238:W238"/>
    <mergeCell ref="N239:W239"/>
    <mergeCell ref="N240:W240"/>
    <mergeCell ref="N241:W241"/>
    <mergeCell ref="N242:W242"/>
    <mergeCell ref="N243:W243"/>
    <mergeCell ref="N244:W244"/>
    <mergeCell ref="N245:W245"/>
    <mergeCell ref="N246:W246"/>
    <mergeCell ref="N247:W247"/>
    <mergeCell ref="N248:W248"/>
    <mergeCell ref="G214:Q214"/>
    <mergeCell ref="G215:Q215"/>
    <mergeCell ref="G216:Q216"/>
    <mergeCell ref="G217:Q217"/>
    <mergeCell ref="H192:R192"/>
    <mergeCell ref="H193:R193"/>
    <mergeCell ref="H194:R194"/>
    <mergeCell ref="H195:R195"/>
    <mergeCell ref="H196:R196"/>
    <mergeCell ref="I171:S171"/>
    <mergeCell ref="I172:S172"/>
    <mergeCell ref="I173:S173"/>
    <mergeCell ref="I174:S174"/>
    <mergeCell ref="I175:S175"/>
    <mergeCell ref="I176:S176"/>
    <mergeCell ref="I177:S177"/>
    <mergeCell ref="I178:S178"/>
    <mergeCell ref="I179:S179"/>
    <mergeCell ref="I180:S180"/>
    <mergeCell ref="I181:S181"/>
    <mergeCell ref="I182:S182"/>
    <mergeCell ref="I183:S183"/>
    <mergeCell ref="I184:S184"/>
    <mergeCell ref="I185:S185"/>
    <mergeCell ref="I186:S186"/>
    <mergeCell ref="I187:S187"/>
    <mergeCell ref="I188:S188"/>
    <mergeCell ref="S192:AB192"/>
    <mergeCell ref="S193:AB193"/>
    <mergeCell ref="S194:AB194"/>
    <mergeCell ref="S195:AB195"/>
    <mergeCell ref="S196:AB196"/>
    <mergeCell ref="K140:S140"/>
    <mergeCell ref="K141:S141"/>
    <mergeCell ref="K142:S142"/>
    <mergeCell ref="K143:S143"/>
    <mergeCell ref="K144:S144"/>
    <mergeCell ref="K145:S145"/>
    <mergeCell ref="K146:S146"/>
    <mergeCell ref="K147:S147"/>
    <mergeCell ref="K148:S148"/>
    <mergeCell ref="K149:S149"/>
    <mergeCell ref="K15:U15"/>
    <mergeCell ref="K150:S150"/>
    <mergeCell ref="K151:S151"/>
    <mergeCell ref="K152:S152"/>
    <mergeCell ref="K153:S153"/>
    <mergeCell ref="K154:S154"/>
    <mergeCell ref="K155:S155"/>
    <mergeCell ref="K49:U49"/>
    <mergeCell ref="K50:U50"/>
    <mergeCell ref="K51:U51"/>
    <mergeCell ref="K52:U52"/>
    <mergeCell ref="K53:U53"/>
    <mergeCell ref="K54:U54"/>
    <mergeCell ref="K55:U55"/>
    <mergeCell ref="K95:U95"/>
    <mergeCell ref="K96:U96"/>
    <mergeCell ref="K97:U97"/>
    <mergeCell ref="K98:U98"/>
    <mergeCell ref="K99:U99"/>
    <mergeCell ref="L59:U59"/>
    <mergeCell ref="L60:U60"/>
    <mergeCell ref="L61:U61"/>
    <mergeCell ref="K156:S156"/>
    <mergeCell ref="K157:S157"/>
    <mergeCell ref="K16:U16"/>
    <mergeCell ref="K17:U17"/>
    <mergeCell ref="K18:U18"/>
    <mergeCell ref="K19:U19"/>
    <mergeCell ref="K20:U20"/>
    <mergeCell ref="K21:U21"/>
    <mergeCell ref="K22:U22"/>
    <mergeCell ref="K23:U23"/>
    <mergeCell ref="K24:U24"/>
    <mergeCell ref="K25:U25"/>
    <mergeCell ref="K26:U26"/>
    <mergeCell ref="K30:U30"/>
    <mergeCell ref="K31:U31"/>
    <mergeCell ref="K32:U32"/>
    <mergeCell ref="K33:U33"/>
    <mergeCell ref="K34:U34"/>
    <mergeCell ref="K35:U35"/>
    <mergeCell ref="K36:U36"/>
    <mergeCell ref="K37:U37"/>
    <mergeCell ref="K38:U38"/>
    <mergeCell ref="K39:U39"/>
    <mergeCell ref="K40:U40"/>
    <mergeCell ref="K41:U41"/>
    <mergeCell ref="K42:U42"/>
    <mergeCell ref="K43:U43"/>
    <mergeCell ref="K44:U44"/>
    <mergeCell ref="K45:U45"/>
    <mergeCell ref="K46:U46"/>
    <mergeCell ref="K47:U47"/>
    <mergeCell ref="K48:U48"/>
    <mergeCell ref="N267:W267"/>
    <mergeCell ref="O227:X227"/>
    <mergeCell ref="O228:X228"/>
    <mergeCell ref="O229:X229"/>
    <mergeCell ref="O230:X230"/>
    <mergeCell ref="O231:X231"/>
    <mergeCell ref="O271:X271"/>
    <mergeCell ref="O272:X272"/>
    <mergeCell ref="O273:X273"/>
    <mergeCell ref="O274:X274"/>
    <mergeCell ref="O275:X275"/>
    <mergeCell ref="O276:X276"/>
    <mergeCell ref="O277:X277"/>
    <mergeCell ref="O278:X278"/>
    <mergeCell ref="O279:X279"/>
    <mergeCell ref="O280:X280"/>
    <mergeCell ref="O281:X281"/>
    <mergeCell ref="X244:AF244"/>
    <mergeCell ref="X245:AF245"/>
    <mergeCell ref="X246:AF246"/>
    <mergeCell ref="X247:AF247"/>
    <mergeCell ref="X248:AF248"/>
    <mergeCell ref="X249:AF249"/>
    <mergeCell ref="X253:AF253"/>
    <mergeCell ref="X254:AF254"/>
    <mergeCell ref="X255:AF255"/>
    <mergeCell ref="X256:AF256"/>
    <mergeCell ref="X257:AF257"/>
    <mergeCell ref="X258:AF258"/>
    <mergeCell ref="X259:AF259"/>
    <mergeCell ref="X260:AF260"/>
    <mergeCell ref="X261:AF261"/>
    <mergeCell ref="O282:X282"/>
    <mergeCell ref="O283:X283"/>
    <mergeCell ref="O284:X284"/>
    <mergeCell ref="O285:X285"/>
    <mergeCell ref="O286:X286"/>
    <mergeCell ref="O290:X290"/>
    <mergeCell ref="O291:X291"/>
    <mergeCell ref="O292:X292"/>
    <mergeCell ref="O293:X293"/>
    <mergeCell ref="O294:X294"/>
    <mergeCell ref="O295:X295"/>
    <mergeCell ref="O296:X296"/>
    <mergeCell ref="O297:X297"/>
    <mergeCell ref="O298:X298"/>
    <mergeCell ref="O299:X299"/>
    <mergeCell ref="O300:X300"/>
    <mergeCell ref="O301:X301"/>
    <mergeCell ref="O302:X302"/>
    <mergeCell ref="O303:X303"/>
    <mergeCell ref="O304:X304"/>
    <mergeCell ref="O305:X305"/>
    <mergeCell ref="O306:X306"/>
    <mergeCell ref="O307:X307"/>
    <mergeCell ref="O308:X308"/>
    <mergeCell ref="O309:X309"/>
    <mergeCell ref="O313:X313"/>
    <mergeCell ref="O314:X314"/>
    <mergeCell ref="O315:X315"/>
    <mergeCell ref="O316:X316"/>
    <mergeCell ref="O317:X317"/>
    <mergeCell ref="O318:X318"/>
    <mergeCell ref="O319:X319"/>
    <mergeCell ref="O320:X320"/>
    <mergeCell ref="O321:X321"/>
    <mergeCell ref="O322:X322"/>
    <mergeCell ref="O323:X323"/>
    <mergeCell ref="P327:Y327"/>
    <mergeCell ref="P328:Y328"/>
    <mergeCell ref="P329:Y329"/>
    <mergeCell ref="P330:Y330"/>
    <mergeCell ref="P334:Y334"/>
    <mergeCell ref="P335:Y335"/>
    <mergeCell ref="P336:Y336"/>
    <mergeCell ref="P337:Y337"/>
    <mergeCell ref="P338:Y338"/>
    <mergeCell ref="Q221:Z221"/>
    <mergeCell ref="Q222:Z222"/>
    <mergeCell ref="Q223:Z223"/>
    <mergeCell ref="R200:AA200"/>
    <mergeCell ref="R201:AA201"/>
    <mergeCell ref="R202:AA202"/>
    <mergeCell ref="R203:AA203"/>
    <mergeCell ref="R204:AA204"/>
    <mergeCell ref="R205:AA205"/>
    <mergeCell ref="R206:AA206"/>
    <mergeCell ref="R207:AA207"/>
    <mergeCell ref="R208:AA208"/>
    <mergeCell ref="R209:AA209"/>
    <mergeCell ref="R210:AA210"/>
    <mergeCell ref="R211:AA211"/>
    <mergeCell ref="R212:AA212"/>
    <mergeCell ref="R213:AA213"/>
    <mergeCell ref="R214:AA214"/>
    <mergeCell ref="R215:AA215"/>
    <mergeCell ref="R216:AA216"/>
    <mergeCell ref="R217:AA217"/>
    <mergeCell ref="T132:AD132"/>
    <mergeCell ref="T133:AD133"/>
    <mergeCell ref="T134:AD134"/>
    <mergeCell ref="T135:AD135"/>
    <mergeCell ref="T136:AD136"/>
    <mergeCell ref="T137:AD137"/>
    <mergeCell ref="T138:AD138"/>
    <mergeCell ref="T139:AD139"/>
    <mergeCell ref="T140:AD140"/>
    <mergeCell ref="T141:AD141"/>
    <mergeCell ref="T142:AD142"/>
    <mergeCell ref="T143:AD143"/>
    <mergeCell ref="T144:AD144"/>
    <mergeCell ref="T145:AD145"/>
    <mergeCell ref="T146:AD146"/>
    <mergeCell ref="T147:AD147"/>
    <mergeCell ref="T148:AD148"/>
    <mergeCell ref="T149:AD149"/>
    <mergeCell ref="T150:AD150"/>
    <mergeCell ref="T151:AD151"/>
    <mergeCell ref="T152:AD152"/>
    <mergeCell ref="T153:AD153"/>
    <mergeCell ref="T154:AD154"/>
    <mergeCell ref="T155:AD155"/>
    <mergeCell ref="T156:AD156"/>
    <mergeCell ref="T157:AD157"/>
    <mergeCell ref="T171:AC171"/>
    <mergeCell ref="T172:AC172"/>
    <mergeCell ref="T173:AC173"/>
    <mergeCell ref="T174:AC174"/>
    <mergeCell ref="T175:AC175"/>
    <mergeCell ref="T176:AC176"/>
    <mergeCell ref="T177:AC177"/>
    <mergeCell ref="T178:AC178"/>
    <mergeCell ref="V33:AE33"/>
    <mergeCell ref="V34:AE34"/>
    <mergeCell ref="V35:AE35"/>
    <mergeCell ref="V36:AE36"/>
    <mergeCell ref="V37:AE37"/>
    <mergeCell ref="V38:AE38"/>
    <mergeCell ref="V39:AE39"/>
    <mergeCell ref="V40:AE40"/>
    <mergeCell ref="V41:AE41"/>
    <mergeCell ref="V42:AE42"/>
    <mergeCell ref="T188:AC188"/>
    <mergeCell ref="U161:AD161"/>
    <mergeCell ref="U162:AD162"/>
    <mergeCell ref="U163:AD163"/>
    <mergeCell ref="U164:AD164"/>
    <mergeCell ref="U165:AD165"/>
    <mergeCell ref="U166:AD166"/>
    <mergeCell ref="U167:AD167"/>
    <mergeCell ref="V100:AE100"/>
    <mergeCell ref="V101:AE101"/>
    <mergeCell ref="V102:AE102"/>
    <mergeCell ref="V103:AE103"/>
    <mergeCell ref="V104:AE104"/>
    <mergeCell ref="V105:AE105"/>
    <mergeCell ref="V106:AE106"/>
    <mergeCell ref="V107:AE107"/>
    <mergeCell ref="V108:AE108"/>
    <mergeCell ref="V109:AE109"/>
    <mergeCell ref="V110:AE110"/>
    <mergeCell ref="V111:AE111"/>
    <mergeCell ref="V112:AE112"/>
    <mergeCell ref="V113:AE113"/>
    <mergeCell ref="V13:AE13"/>
    <mergeCell ref="V14:AE14"/>
    <mergeCell ref="V15:AE15"/>
    <mergeCell ref="V16:AE16"/>
    <mergeCell ref="V17:AE17"/>
    <mergeCell ref="V18:AE18"/>
    <mergeCell ref="V19:AE19"/>
    <mergeCell ref="V20:AE20"/>
    <mergeCell ref="V21:AE21"/>
    <mergeCell ref="V22:AE22"/>
    <mergeCell ref="V23:AE23"/>
    <mergeCell ref="V24:AE24"/>
    <mergeCell ref="V25:AE25"/>
    <mergeCell ref="V26:AE26"/>
    <mergeCell ref="V30:AE30"/>
    <mergeCell ref="V31:AE31"/>
    <mergeCell ref="V32:AE32"/>
    <mergeCell ref="V52:AE52"/>
    <mergeCell ref="V53:AE53"/>
    <mergeCell ref="V54:AE54"/>
    <mergeCell ref="V55:AE55"/>
    <mergeCell ref="V59:AE59"/>
    <mergeCell ref="V60:AE60"/>
    <mergeCell ref="V61:AE61"/>
    <mergeCell ref="V62:AE62"/>
    <mergeCell ref="V63:AE63"/>
    <mergeCell ref="V64:AE64"/>
    <mergeCell ref="V65:AE65"/>
    <mergeCell ref="V66:AE66"/>
    <mergeCell ref="V67:AE67"/>
    <mergeCell ref="V68:AE68"/>
    <mergeCell ref="V69:AE69"/>
    <mergeCell ref="V70:AE70"/>
    <mergeCell ref="V71:AE71"/>
    <mergeCell ref="V72:AE72"/>
    <mergeCell ref="V73:AE73"/>
    <mergeCell ref="V74:AE74"/>
    <mergeCell ref="V75:AE75"/>
    <mergeCell ref="V76:AE76"/>
    <mergeCell ref="V77:AE77"/>
    <mergeCell ref="V78:AE78"/>
    <mergeCell ref="V79:AE79"/>
    <mergeCell ref="V80:AE80"/>
    <mergeCell ref="V81:AE81"/>
    <mergeCell ref="V82:AE82"/>
    <mergeCell ref="V83:AE83"/>
    <mergeCell ref="V84:AE84"/>
    <mergeCell ref="V85:AE85"/>
    <mergeCell ref="V86:AE86"/>
    <mergeCell ref="V87:AE87"/>
    <mergeCell ref="V88:AE88"/>
    <mergeCell ref="V89:AE89"/>
    <mergeCell ref="V90:AE90"/>
    <mergeCell ref="V91:AE91"/>
    <mergeCell ref="V95:AE95"/>
    <mergeCell ref="V96:AE96"/>
    <mergeCell ref="V97:AE97"/>
    <mergeCell ref="V98:AE98"/>
    <mergeCell ref="V99:AE99"/>
    <mergeCell ref="X235:AF235"/>
    <mergeCell ref="X236:AF236"/>
    <mergeCell ref="X237:AF237"/>
    <mergeCell ref="X238:AF238"/>
    <mergeCell ref="X239:AF239"/>
    <mergeCell ref="X240:AF240"/>
    <mergeCell ref="X241:AF241"/>
    <mergeCell ref="X242:AF242"/>
    <mergeCell ref="X243:AF243"/>
    <mergeCell ref="V124:AE124"/>
    <mergeCell ref="V125:AE125"/>
    <mergeCell ref="V126:AE126"/>
    <mergeCell ref="V127:AE127"/>
    <mergeCell ref="V128:AE128"/>
    <mergeCell ref="V114:AE114"/>
    <mergeCell ref="V115:AE115"/>
    <mergeCell ref="V116:AE116"/>
    <mergeCell ref="V117:AE117"/>
    <mergeCell ref="V118:AE118"/>
    <mergeCell ref="V119:AE119"/>
    <mergeCell ref="V120:AE120"/>
    <mergeCell ref="V121:AE121"/>
    <mergeCell ref="V122:AE122"/>
    <mergeCell ref="V123:AE123"/>
    <mergeCell ref="X262:AF262"/>
    <mergeCell ref="X263:AF263"/>
    <mergeCell ref="X264:AF264"/>
    <mergeCell ref="X265:AF265"/>
    <mergeCell ref="X266:AF266"/>
    <mergeCell ref="X267:AF267"/>
    <mergeCell ref="Y227:AG227"/>
    <mergeCell ref="Y228:AG228"/>
    <mergeCell ref="Y229:AG229"/>
    <mergeCell ref="Y230:AG230"/>
    <mergeCell ref="Y231:AG231"/>
    <mergeCell ref="Y271:AG271"/>
    <mergeCell ref="Y272:AG272"/>
    <mergeCell ref="Y273:AG273"/>
    <mergeCell ref="Y274:AG274"/>
    <mergeCell ref="Y275:AG275"/>
    <mergeCell ref="Y276:AG276"/>
    <mergeCell ref="Y279:AG279"/>
    <mergeCell ref="Y280:AG280"/>
    <mergeCell ref="Y281:AG281"/>
    <mergeCell ref="Y282:AG282"/>
    <mergeCell ref="Y283:AG283"/>
    <mergeCell ref="Y284:AG284"/>
    <mergeCell ref="Y285:AG285"/>
    <mergeCell ref="Y286:AG286"/>
    <mergeCell ref="Y290:AG290"/>
    <mergeCell ref="Y291:AG291"/>
    <mergeCell ref="Y292:AG292"/>
    <mergeCell ref="Y293:AG293"/>
    <mergeCell ref="Y294:AG294"/>
    <mergeCell ref="Y295:AG295"/>
    <mergeCell ref="Y296:AG296"/>
    <mergeCell ref="Y297:AG297"/>
    <mergeCell ref="Y298:AG298"/>
    <mergeCell ref="Y319:AG319"/>
    <mergeCell ref="Y320:AG320"/>
    <mergeCell ref="Y321:AG321"/>
    <mergeCell ref="Y322:AG322"/>
    <mergeCell ref="Y323:AG323"/>
    <mergeCell ref="Z327:AH327"/>
    <mergeCell ref="Z328:AH328"/>
    <mergeCell ref="Z329:AH329"/>
    <mergeCell ref="Z330:AH330"/>
    <mergeCell ref="Z334:AH334"/>
    <mergeCell ref="Z335:AH335"/>
    <mergeCell ref="Z336:AH336"/>
    <mergeCell ref="Z337:AH337"/>
    <mergeCell ref="Z338:AH338"/>
    <mergeCell ref="Y299:AG299"/>
    <mergeCell ref="Y300:AG300"/>
    <mergeCell ref="Y301:AG301"/>
    <mergeCell ref="Y302:AG302"/>
    <mergeCell ref="Y303:AG303"/>
    <mergeCell ref="Y304:AG304"/>
    <mergeCell ref="Y305:AG305"/>
    <mergeCell ref="Y306:AG306"/>
    <mergeCell ref="Y307:AG307"/>
    <mergeCell ref="Y308:AG308"/>
    <mergeCell ref="Y309:AG309"/>
    <mergeCell ref="Y313:AG313"/>
    <mergeCell ref="Y314:AG314"/>
    <mergeCell ref="Y315:AG315"/>
    <mergeCell ref="Y316:AG316"/>
    <mergeCell ref="Y317:AG317"/>
    <mergeCell ref="Y318:AG318"/>
  </mergeCells>
  <pageMargins left="0.7" right="0.7" top="0.75" bottom="0.75" header="0.3" footer="0.3"/>
  <pageSetup paperSize="9" scale="84" orientation="portrait" r:id="rId1"/>
  <headerFooter alignWithMargins="0">
    <oddFooter>&amp;R_x000D_&amp;1#&amp;"Calibri"&amp;10&amp;K0078D7 Classification : Internal</oddFooter>
  </headerFooter>
  <rowBreaks count="3" manualBreakCount="3">
    <brk id="92" max="16383" man="1"/>
    <brk id="189" max="16383" man="1"/>
    <brk id="287"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E46"/>
  <sheetViews>
    <sheetView zoomScaleNormal="100" workbookViewId="0"/>
  </sheetViews>
  <sheetFormatPr defaultRowHeight="13.2" x14ac:dyDescent="0.25"/>
  <cols>
    <col min="1" max="1" width="0.6640625" customWidth="1"/>
    <col min="2" max="2" width="21.77734375" customWidth="1"/>
    <col min="3" max="3" width="0.88671875" customWidth="1"/>
    <col min="4" max="4" width="14.5546875" customWidth="1"/>
    <col min="5" max="5" width="48.88671875" customWidth="1"/>
    <col min="6" max="6" width="0.21875" customWidth="1"/>
    <col min="7" max="7" width="4.6640625" customWidth="1"/>
  </cols>
  <sheetData>
    <row r="1" spans="2:5" s="1" customFormat="1" ht="7.2" customHeight="1" x14ac:dyDescent="0.15">
      <c r="B1" s="238"/>
      <c r="C1" s="238"/>
    </row>
    <row r="2" spans="2:5" s="1" customFormat="1" ht="18.3" customHeight="1" x14ac:dyDescent="0.15">
      <c r="B2" s="238"/>
      <c r="C2" s="238"/>
      <c r="D2" s="243" t="s">
        <v>14</v>
      </c>
      <c r="E2" s="243"/>
    </row>
    <row r="3" spans="2:5" s="1" customFormat="1" ht="5.0999999999999996" customHeight="1" x14ac:dyDescent="0.15">
      <c r="B3" s="238"/>
      <c r="C3" s="238"/>
    </row>
    <row r="4" spans="2:5" s="1" customFormat="1" ht="7.65" customHeight="1" x14ac:dyDescent="0.15"/>
    <row r="5" spans="2:5" s="1" customFormat="1" ht="26.4" customHeight="1" x14ac:dyDescent="0.15">
      <c r="B5" s="239" t="s">
        <v>1227</v>
      </c>
      <c r="C5" s="239"/>
      <c r="D5" s="239"/>
      <c r="E5" s="239"/>
    </row>
    <row r="6" spans="2:5" s="1" customFormat="1" ht="5.55" customHeight="1" x14ac:dyDescent="0.15"/>
    <row r="7" spans="2:5" s="1" customFormat="1" ht="4.2" customHeight="1" x14ac:dyDescent="0.15">
      <c r="B7" s="244" t="s">
        <v>1105</v>
      </c>
    </row>
    <row r="8" spans="2:5" s="1" customFormat="1" ht="17.100000000000001" customHeight="1" x14ac:dyDescent="0.15">
      <c r="B8" s="244"/>
      <c r="D8" s="3">
        <v>45626</v>
      </c>
    </row>
    <row r="9" spans="2:5" s="1" customFormat="1" ht="2.1" customHeight="1" x14ac:dyDescent="0.15">
      <c r="B9" s="244"/>
    </row>
    <row r="10" spans="2:5" s="1" customFormat="1" ht="1.65" customHeight="1" x14ac:dyDescent="0.15"/>
    <row r="11" spans="2:5" s="1" customFormat="1" ht="15.3" customHeight="1" x14ac:dyDescent="0.15">
      <c r="B11" s="250" t="s">
        <v>1228</v>
      </c>
      <c r="C11" s="250"/>
      <c r="D11" s="250"/>
      <c r="E11" s="250"/>
    </row>
    <row r="12" spans="2:5" s="1" customFormat="1" ht="190.65" customHeight="1" x14ac:dyDescent="0.15"/>
    <row r="13" spans="2:5" s="1" customFormat="1" ht="15.3" customHeight="1" x14ac:dyDescent="0.15">
      <c r="B13" s="250" t="s">
        <v>1229</v>
      </c>
      <c r="C13" s="250"/>
      <c r="D13" s="250"/>
      <c r="E13" s="250"/>
    </row>
    <row r="14" spans="2:5" s="1" customFormat="1" ht="296.85000000000002" customHeight="1" x14ac:dyDescent="0.15"/>
    <row r="15" spans="2:5" s="1" customFormat="1" ht="15.3" customHeight="1" x14ac:dyDescent="0.15">
      <c r="B15" s="250" t="s">
        <v>1230</v>
      </c>
      <c r="C15" s="250"/>
      <c r="D15" s="250"/>
      <c r="E15" s="250"/>
    </row>
    <row r="16" spans="2:5" s="1" customFormat="1" ht="283.64999999999998" customHeight="1" x14ac:dyDescent="0.15"/>
    <row r="17" spans="2:5" s="1" customFormat="1" ht="15.3" customHeight="1" x14ac:dyDescent="0.15">
      <c r="B17" s="250" t="s">
        <v>1231</v>
      </c>
      <c r="C17" s="250"/>
      <c r="D17" s="250"/>
      <c r="E17" s="250"/>
    </row>
    <row r="18" spans="2:5" s="1" customFormat="1" ht="292.2" customHeight="1" x14ac:dyDescent="0.15"/>
    <row r="19" spans="2:5" s="1" customFormat="1" ht="15.3" customHeight="1" x14ac:dyDescent="0.15">
      <c r="B19" s="250" t="s">
        <v>1232</v>
      </c>
      <c r="C19" s="250"/>
      <c r="D19" s="250"/>
      <c r="E19" s="250"/>
    </row>
    <row r="20" spans="2:5" s="1" customFormat="1" ht="282" customHeight="1" x14ac:dyDescent="0.15"/>
    <row r="21" spans="2:5" s="1" customFormat="1" ht="15.3" customHeight="1" x14ac:dyDescent="0.15">
      <c r="B21" s="250" t="s">
        <v>1233</v>
      </c>
      <c r="C21" s="250"/>
      <c r="D21" s="250"/>
      <c r="E21" s="250"/>
    </row>
    <row r="22" spans="2:5" s="1" customFormat="1" ht="299.85000000000002" customHeight="1" x14ac:dyDescent="0.15"/>
    <row r="23" spans="2:5" s="1" customFormat="1" ht="15.75" customHeight="1" x14ac:dyDescent="0.15">
      <c r="B23" s="250" t="s">
        <v>1234</v>
      </c>
      <c r="C23" s="250"/>
      <c r="D23" s="250"/>
      <c r="E23" s="250"/>
    </row>
    <row r="24" spans="2:5" s="1" customFormat="1" ht="210.75" customHeight="1" x14ac:dyDescent="0.15"/>
    <row r="25" spans="2:5" s="1" customFormat="1" ht="15.3" customHeight="1" x14ac:dyDescent="0.15">
      <c r="B25" s="250" t="s">
        <v>1235</v>
      </c>
      <c r="C25" s="250"/>
      <c r="D25" s="250"/>
      <c r="E25" s="250"/>
    </row>
    <row r="26" spans="2:5" s="1" customFormat="1" ht="140.69999999999999" customHeight="1" x14ac:dyDescent="0.15"/>
    <row r="27" spans="2:5" s="1" customFormat="1" ht="15.3" customHeight="1" x14ac:dyDescent="0.15">
      <c r="B27" s="250" t="s">
        <v>1236</v>
      </c>
      <c r="C27" s="250"/>
      <c r="D27" s="250"/>
      <c r="E27" s="250"/>
    </row>
    <row r="28" spans="2:5" s="1" customFormat="1" ht="205.2" customHeight="1" x14ac:dyDescent="0.15"/>
    <row r="29" spans="2:5" s="1" customFormat="1" ht="15.3" customHeight="1" x14ac:dyDescent="0.15">
      <c r="B29" s="250" t="s">
        <v>1237</v>
      </c>
      <c r="C29" s="250"/>
      <c r="D29" s="250"/>
      <c r="E29" s="250"/>
    </row>
    <row r="30" spans="2:5" s="1" customFormat="1" ht="156.15" customHeight="1" x14ac:dyDescent="0.15"/>
    <row r="31" spans="2:5" s="1" customFormat="1" ht="15.3" customHeight="1" x14ac:dyDescent="0.15">
      <c r="B31" s="250" t="s">
        <v>1238</v>
      </c>
      <c r="C31" s="250"/>
      <c r="D31" s="250"/>
      <c r="E31" s="250"/>
    </row>
    <row r="32" spans="2:5" s="1" customFormat="1" ht="154.5" customHeight="1" x14ac:dyDescent="0.15"/>
    <row r="33" spans="2:5" s="1" customFormat="1" ht="15.3" customHeight="1" x14ac:dyDescent="0.15">
      <c r="B33" s="250" t="s">
        <v>1239</v>
      </c>
      <c r="C33" s="250"/>
      <c r="D33" s="250"/>
      <c r="E33" s="250"/>
    </row>
    <row r="34" spans="2:5" s="1" customFormat="1" ht="250.35" customHeight="1" x14ac:dyDescent="0.15"/>
    <row r="35" spans="2:5" s="1" customFormat="1" ht="15.3" customHeight="1" x14ac:dyDescent="0.15">
      <c r="B35" s="250" t="s">
        <v>1240</v>
      </c>
      <c r="C35" s="250"/>
      <c r="D35" s="250"/>
      <c r="E35" s="250"/>
    </row>
    <row r="36" spans="2:5" s="1" customFormat="1" ht="255.15" customHeight="1" x14ac:dyDescent="0.15"/>
    <row r="37" spans="2:5" s="1" customFormat="1" ht="15.3" customHeight="1" x14ac:dyDescent="0.15">
      <c r="B37" s="250" t="s">
        <v>1241</v>
      </c>
      <c r="C37" s="250"/>
      <c r="D37" s="250"/>
      <c r="E37" s="250"/>
    </row>
    <row r="38" spans="2:5" s="1" customFormat="1" ht="223.05" customHeight="1" x14ac:dyDescent="0.15"/>
    <row r="39" spans="2:5" s="1" customFormat="1" ht="15.3" customHeight="1" x14ac:dyDescent="0.15">
      <c r="B39" s="250" t="s">
        <v>1242</v>
      </c>
      <c r="C39" s="250"/>
      <c r="D39" s="250"/>
      <c r="E39" s="250"/>
    </row>
    <row r="40" spans="2:5" s="1" customFormat="1" ht="291.75" customHeight="1" x14ac:dyDescent="0.15"/>
    <row r="41" spans="2:5" s="1" customFormat="1" ht="15.3" customHeight="1" x14ac:dyDescent="0.15">
      <c r="B41" s="250" t="s">
        <v>1243</v>
      </c>
      <c r="C41" s="250"/>
      <c r="D41" s="250"/>
      <c r="E41" s="250"/>
    </row>
    <row r="42" spans="2:5" s="1" customFormat="1" ht="320.85000000000002" customHeight="1" x14ac:dyDescent="0.15"/>
    <row r="43" spans="2:5" s="1" customFormat="1" ht="15.3" customHeight="1" x14ac:dyDescent="0.15">
      <c r="B43" s="250" t="s">
        <v>1244</v>
      </c>
      <c r="C43" s="250"/>
      <c r="D43" s="250"/>
      <c r="E43" s="250"/>
    </row>
    <row r="44" spans="2:5" s="1" customFormat="1" ht="145.05000000000001" customHeight="1" x14ac:dyDescent="0.15"/>
    <row r="45" spans="2:5" s="1" customFormat="1" ht="15.3" customHeight="1" x14ac:dyDescent="0.15">
      <c r="B45" s="250" t="s">
        <v>1245</v>
      </c>
      <c r="C45" s="250"/>
      <c r="D45" s="250"/>
      <c r="E45" s="250"/>
    </row>
    <row r="46" spans="2:5" s="1" customFormat="1" ht="161.25" customHeight="1" x14ac:dyDescent="0.15"/>
  </sheetData>
  <mergeCells count="22">
    <mergeCell ref="B1:C3"/>
    <mergeCell ref="B11:E11"/>
    <mergeCell ref="B13:E13"/>
    <mergeCell ref="B15:E15"/>
    <mergeCell ref="B17:E17"/>
    <mergeCell ref="D2:E2"/>
    <mergeCell ref="B39:E39"/>
    <mergeCell ref="B41:E41"/>
    <mergeCell ref="B43:E43"/>
    <mergeCell ref="B45:E45"/>
    <mergeCell ref="B5:E5"/>
    <mergeCell ref="B7:B9"/>
    <mergeCell ref="B29:E29"/>
    <mergeCell ref="B31:E31"/>
    <mergeCell ref="B33:E33"/>
    <mergeCell ref="B35:E35"/>
    <mergeCell ref="B37:E37"/>
    <mergeCell ref="B19:E19"/>
    <mergeCell ref="B21:E21"/>
    <mergeCell ref="B23:E23"/>
    <mergeCell ref="B25:E25"/>
    <mergeCell ref="B27:E27"/>
  </mergeCells>
  <pageMargins left="0.7" right="0.7" top="0.75" bottom="0.75" header="0.3" footer="0.3"/>
  <pageSetup paperSize="9" scale="42" orientation="portrait" r:id="rId1"/>
  <headerFooter alignWithMargins="0">
    <oddFooter>&amp;R_x000D_&amp;1#&amp;"Calibri"&amp;10&amp;K0078D7 Classification : Internal</oddFooter>
  </headerFooter>
  <rowBreaks count="2" manualBreakCount="2">
    <brk id="22" max="16383" man="1"/>
    <brk id="38" max="4"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H18"/>
  <sheetViews>
    <sheetView zoomScaleNormal="100" workbookViewId="0"/>
  </sheetViews>
  <sheetFormatPr defaultRowHeight="13.2" x14ac:dyDescent="0.25"/>
  <cols>
    <col min="1" max="1" width="0.6640625" customWidth="1"/>
    <col min="2" max="2" width="13.6640625" customWidth="1"/>
    <col min="3" max="3" width="6.6640625" customWidth="1"/>
    <col min="4" max="4" width="13.5546875" customWidth="1"/>
    <col min="5" max="5" width="14.5546875" customWidth="1"/>
    <col min="6" max="6" width="21.21875" customWidth="1"/>
    <col min="7" max="7" width="14.5546875" customWidth="1"/>
    <col min="8" max="9" width="0.21875" customWidth="1"/>
    <col min="10" max="10" width="4.6640625" customWidth="1"/>
  </cols>
  <sheetData>
    <row r="1" spans="2:8" s="1" customFormat="1" ht="7.2" customHeight="1" x14ac:dyDescent="0.15">
      <c r="B1" s="238"/>
      <c r="C1" s="238"/>
    </row>
    <row r="2" spans="2:8" s="1" customFormat="1" ht="18.3" customHeight="1" x14ac:dyDescent="0.15">
      <c r="B2" s="238"/>
      <c r="C2" s="238"/>
      <c r="D2" s="243" t="s">
        <v>14</v>
      </c>
      <c r="E2" s="243"/>
      <c r="F2" s="243"/>
      <c r="G2" s="243"/>
      <c r="H2" s="243"/>
    </row>
    <row r="3" spans="2:8" s="1" customFormat="1" ht="5.0999999999999996" customHeight="1" x14ac:dyDescent="0.15">
      <c r="B3" s="238"/>
      <c r="C3" s="238"/>
    </row>
    <row r="4" spans="2:8" s="1" customFormat="1" ht="7.2" customHeight="1" x14ac:dyDescent="0.15"/>
    <row r="5" spans="2:8" s="1" customFormat="1" ht="26.4" customHeight="1" x14ac:dyDescent="0.15">
      <c r="B5" s="239" t="s">
        <v>1251</v>
      </c>
      <c r="C5" s="239"/>
      <c r="D5" s="239"/>
      <c r="E5" s="239"/>
      <c r="F5" s="239"/>
      <c r="G5" s="239"/>
      <c r="H5" s="239"/>
    </row>
    <row r="6" spans="2:8" s="1" customFormat="1" ht="11.55" customHeight="1" x14ac:dyDescent="0.15"/>
    <row r="7" spans="2:8" s="1" customFormat="1" ht="18.3" customHeight="1" x14ac:dyDescent="0.15">
      <c r="B7" s="9" t="s">
        <v>1105</v>
      </c>
      <c r="D7" s="3">
        <v>45626</v>
      </c>
    </row>
    <row r="8" spans="2:8" s="1" customFormat="1" ht="10.199999999999999" customHeight="1" x14ac:dyDescent="0.15"/>
    <row r="9" spans="2:8" s="1" customFormat="1" ht="15.3" customHeight="1" x14ac:dyDescent="0.15">
      <c r="B9" s="273" t="s">
        <v>1252</v>
      </c>
      <c r="C9" s="273"/>
      <c r="D9" s="273"/>
      <c r="E9" s="273"/>
      <c r="F9" s="273"/>
      <c r="G9" s="273"/>
    </row>
    <row r="10" spans="2:8" s="1" customFormat="1" ht="11.85" customHeight="1" x14ac:dyDescent="0.15"/>
    <row r="11" spans="2:8" s="1" customFormat="1" ht="11.85" customHeight="1" x14ac:dyDescent="0.15">
      <c r="B11" s="4"/>
      <c r="C11" s="274" t="s">
        <v>1113</v>
      </c>
      <c r="D11" s="274"/>
      <c r="E11" s="25" t="s">
        <v>1114</v>
      </c>
      <c r="F11" s="25" t="s">
        <v>1115</v>
      </c>
      <c r="G11" s="25" t="s">
        <v>1114</v>
      </c>
    </row>
    <row r="12" spans="2:8" s="1" customFormat="1" ht="11.85" customHeight="1" x14ac:dyDescent="0.15">
      <c r="B12" s="7" t="s">
        <v>1246</v>
      </c>
      <c r="C12" s="271">
        <v>2920194149.8299999</v>
      </c>
      <c r="D12" s="271"/>
      <c r="E12" s="57">
        <v>0.99656906691247904</v>
      </c>
      <c r="F12" s="58">
        <v>41936</v>
      </c>
      <c r="G12" s="57">
        <v>0.99807220886783898</v>
      </c>
    </row>
    <row r="13" spans="2:8" s="1" customFormat="1" ht="2.1" customHeight="1" x14ac:dyDescent="0.15"/>
    <row r="14" spans="2:8" s="1" customFormat="1" ht="11.85" customHeight="1" x14ac:dyDescent="0.15">
      <c r="B14" s="7" t="s">
        <v>1247</v>
      </c>
      <c r="C14" s="271">
        <v>7892756.4199999999</v>
      </c>
      <c r="D14" s="271"/>
      <c r="E14" s="57">
        <v>2.6935458730731302E-3</v>
      </c>
      <c r="F14" s="58">
        <v>68</v>
      </c>
      <c r="G14" s="57">
        <v>1.6183925553942501E-3</v>
      </c>
    </row>
    <row r="15" spans="2:8" s="1" customFormat="1" ht="13.2" customHeight="1" x14ac:dyDescent="0.15">
      <c r="B15" s="7" t="s">
        <v>1248</v>
      </c>
      <c r="C15" s="271">
        <v>1706970.65</v>
      </c>
      <c r="D15" s="271"/>
      <c r="E15" s="57">
        <v>5.8253460579548203E-4</v>
      </c>
      <c r="F15" s="58">
        <v>10</v>
      </c>
      <c r="G15" s="57">
        <v>2.3799890520503599E-4</v>
      </c>
    </row>
    <row r="16" spans="2:8" s="1" customFormat="1" ht="14.1" customHeight="1" x14ac:dyDescent="0.15">
      <c r="B16" s="7" t="s">
        <v>1249</v>
      </c>
      <c r="C16" s="271">
        <v>203756.49</v>
      </c>
      <c r="D16" s="271"/>
      <c r="E16" s="57">
        <v>6.9535587258293593E-5</v>
      </c>
      <c r="F16" s="58">
        <v>2</v>
      </c>
      <c r="G16" s="57">
        <v>4.7599781041007202E-5</v>
      </c>
    </row>
    <row r="17" spans="2:7" s="1" customFormat="1" ht="14.1" customHeight="1" x14ac:dyDescent="0.15">
      <c r="B17" s="7" t="s">
        <v>1250</v>
      </c>
      <c r="C17" s="271">
        <v>250000</v>
      </c>
      <c r="D17" s="271"/>
      <c r="E17" s="57">
        <v>8.5317021384562506E-5</v>
      </c>
      <c r="F17" s="58">
        <v>1</v>
      </c>
      <c r="G17" s="57">
        <v>2.3799890520503601E-5</v>
      </c>
    </row>
    <row r="18" spans="2:7" s="1" customFormat="1" ht="13.2" customHeight="1" x14ac:dyDescent="0.15">
      <c r="B18" s="5" t="s">
        <v>72</v>
      </c>
      <c r="C18" s="272">
        <v>2930247633.3900299</v>
      </c>
      <c r="D18" s="272"/>
      <c r="E18" s="59">
        <v>1</v>
      </c>
      <c r="F18" s="60">
        <v>42017</v>
      </c>
      <c r="G18" s="59">
        <v>1</v>
      </c>
    </row>
  </sheetData>
  <mergeCells count="11">
    <mergeCell ref="B1:C3"/>
    <mergeCell ref="B5:H5"/>
    <mergeCell ref="B9:G9"/>
    <mergeCell ref="C11:D11"/>
    <mergeCell ref="C12:D12"/>
    <mergeCell ref="D2:H2"/>
    <mergeCell ref="C14:D14"/>
    <mergeCell ref="C15:D15"/>
    <mergeCell ref="C16:D16"/>
    <mergeCell ref="C17:D17"/>
    <mergeCell ref="C18:D18"/>
  </mergeCells>
  <pageMargins left="0.7" right="0.7" top="0.75" bottom="0.75" header="0.3" footer="0.3"/>
  <pageSetup paperSize="9" orientation="portrait" r:id="rId1"/>
  <headerFooter alignWithMargins="0">
    <oddFooter>&amp;R_x000D_&amp;1#&amp;"Calibri"&amp;10&amp;K0078D7 Classification : Internal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L369"/>
  <sheetViews>
    <sheetView zoomScaleNormal="100" workbookViewId="0"/>
  </sheetViews>
  <sheetFormatPr defaultRowHeight="13.2" x14ac:dyDescent="0.25"/>
  <cols>
    <col min="1" max="1" width="0.44140625" customWidth="1"/>
    <col min="2" max="2" width="0.5546875" customWidth="1"/>
    <col min="3" max="3" width="9.21875" customWidth="1"/>
    <col min="4" max="4" width="5.21875" customWidth="1"/>
    <col min="5" max="5" width="0.6640625" customWidth="1"/>
    <col min="6" max="6" width="6.33203125" customWidth="1"/>
    <col min="7" max="7" width="4.5546875" customWidth="1"/>
    <col min="8" max="8" width="9.21875" customWidth="1"/>
    <col min="9" max="9" width="2.5546875" customWidth="1"/>
    <col min="10" max="10" width="12.21875" customWidth="1"/>
    <col min="11" max="12" width="12" customWidth="1"/>
    <col min="13" max="13" width="7.109375" customWidth="1"/>
    <col min="14" max="14" width="4.6640625" customWidth="1"/>
  </cols>
  <sheetData>
    <row r="1" spans="2:12" s="1" customFormat="1" ht="7.2" customHeight="1" x14ac:dyDescent="0.15">
      <c r="B1" s="238"/>
      <c r="C1" s="238"/>
      <c r="D1" s="238"/>
      <c r="E1" s="238"/>
      <c r="F1" s="238"/>
    </row>
    <row r="2" spans="2:12" s="1" customFormat="1" ht="18.3" customHeight="1" x14ac:dyDescent="0.15">
      <c r="B2" s="238"/>
      <c r="C2" s="238"/>
      <c r="D2" s="238"/>
      <c r="E2" s="238"/>
      <c r="F2" s="238"/>
      <c r="H2" s="243" t="s">
        <v>14</v>
      </c>
      <c r="I2" s="243"/>
      <c r="J2" s="243"/>
      <c r="K2" s="243"/>
      <c r="L2" s="243"/>
    </row>
    <row r="3" spans="2:12" s="1" customFormat="1" ht="4.6500000000000004" customHeight="1" x14ac:dyDescent="0.15">
      <c r="B3" s="238"/>
      <c r="C3" s="238"/>
      <c r="D3" s="238"/>
      <c r="E3" s="238"/>
      <c r="F3" s="238"/>
    </row>
    <row r="4" spans="2:12" s="1" customFormat="1" ht="1.65" customHeight="1" x14ac:dyDescent="0.15"/>
    <row r="5" spans="2:12" s="1" customFormat="1" ht="25.5" customHeight="1" x14ac:dyDescent="0.15">
      <c r="B5" s="239" t="s">
        <v>1262</v>
      </c>
      <c r="C5" s="239"/>
      <c r="D5" s="239"/>
      <c r="E5" s="239"/>
      <c r="F5" s="239"/>
      <c r="G5" s="239"/>
      <c r="H5" s="239"/>
      <c r="I5" s="239"/>
      <c r="J5" s="239"/>
      <c r="K5" s="239"/>
      <c r="L5" s="239"/>
    </row>
    <row r="6" spans="2:12" s="1" customFormat="1" ht="1.65" customHeight="1" x14ac:dyDescent="0.15"/>
    <row r="7" spans="2:12" s="1" customFormat="1" ht="1.65" customHeight="1" x14ac:dyDescent="0.15">
      <c r="B7" s="244" t="s">
        <v>1105</v>
      </c>
      <c r="C7" s="244"/>
      <c r="D7" s="244"/>
    </row>
    <row r="8" spans="2:12" s="1" customFormat="1" ht="16.2" customHeight="1" x14ac:dyDescent="0.15">
      <c r="B8" s="244"/>
      <c r="C8" s="244"/>
      <c r="D8" s="244"/>
      <c r="G8" s="281">
        <v>45597</v>
      </c>
      <c r="H8" s="281"/>
    </row>
    <row r="9" spans="2:12" s="1" customFormat="1" ht="4.2" customHeight="1" x14ac:dyDescent="0.15"/>
    <row r="10" spans="2:12" s="1" customFormat="1" ht="14.1" customHeight="1" x14ac:dyDescent="0.15">
      <c r="B10" s="279" t="s">
        <v>1263</v>
      </c>
      <c r="C10" s="279"/>
      <c r="D10" s="279"/>
      <c r="E10" s="279"/>
      <c r="F10" s="280" t="s">
        <v>1264</v>
      </c>
      <c r="G10" s="280"/>
      <c r="H10" s="282" t="s">
        <v>1265</v>
      </c>
      <c r="I10" s="282"/>
      <c r="J10" s="282"/>
      <c r="K10" s="282"/>
      <c r="L10" s="282"/>
    </row>
    <row r="11" spans="2:12" s="1" customFormat="1" ht="21.75" customHeight="1" x14ac:dyDescent="0.15">
      <c r="B11" s="61" t="s">
        <v>1253</v>
      </c>
      <c r="C11" s="25" t="s">
        <v>1254</v>
      </c>
      <c r="D11" s="25" t="s">
        <v>1255</v>
      </c>
      <c r="E11" s="61" t="s">
        <v>1256</v>
      </c>
      <c r="F11" s="278" t="s">
        <v>1257</v>
      </c>
      <c r="G11" s="278"/>
      <c r="H11" s="274" t="s">
        <v>1258</v>
      </c>
      <c r="I11" s="274"/>
      <c r="J11" s="25" t="s">
        <v>1259</v>
      </c>
      <c r="K11" s="25" t="s">
        <v>1260</v>
      </c>
      <c r="L11" s="25" t="s">
        <v>1261</v>
      </c>
    </row>
    <row r="12" spans="2:12" s="1" customFormat="1" ht="10.199999999999999" customHeight="1" x14ac:dyDescent="0.15">
      <c r="B12" s="62">
        <v>45597</v>
      </c>
      <c r="C12" s="63">
        <v>45627</v>
      </c>
      <c r="D12" s="13">
        <v>1</v>
      </c>
      <c r="E12" s="64">
        <v>30</v>
      </c>
      <c r="F12" s="276">
        <v>2250000000</v>
      </c>
      <c r="G12" s="276"/>
      <c r="H12" s="256">
        <v>2908806657.6673498</v>
      </c>
      <c r="I12" s="256"/>
      <c r="J12" s="13">
        <v>2904032122.4513202</v>
      </c>
      <c r="K12" s="13">
        <v>2896884521.2572398</v>
      </c>
      <c r="L12" s="13">
        <v>2885009626.9716101</v>
      </c>
    </row>
    <row r="13" spans="2:12" s="1" customFormat="1" ht="10.199999999999999" customHeight="1" x14ac:dyDescent="0.15">
      <c r="B13" s="62">
        <v>45597</v>
      </c>
      <c r="C13" s="63">
        <v>45658</v>
      </c>
      <c r="D13" s="13">
        <v>2</v>
      </c>
      <c r="E13" s="64">
        <v>61</v>
      </c>
      <c r="F13" s="276">
        <v>2250000000</v>
      </c>
      <c r="G13" s="276"/>
      <c r="H13" s="256">
        <v>2887485921.4454298</v>
      </c>
      <c r="I13" s="256"/>
      <c r="J13" s="13">
        <v>2877857031.0391798</v>
      </c>
      <c r="K13" s="13">
        <v>2863472885.03019</v>
      </c>
      <c r="L13" s="13">
        <v>2839656299.9356198</v>
      </c>
    </row>
    <row r="14" spans="2:12" s="1" customFormat="1" ht="10.199999999999999" customHeight="1" x14ac:dyDescent="0.15">
      <c r="B14" s="62">
        <v>45597</v>
      </c>
      <c r="C14" s="63">
        <v>45689</v>
      </c>
      <c r="D14" s="13">
        <v>3</v>
      </c>
      <c r="E14" s="64">
        <v>92</v>
      </c>
      <c r="F14" s="276">
        <v>2250000000</v>
      </c>
      <c r="G14" s="276"/>
      <c r="H14" s="256">
        <v>2867235788.7849102</v>
      </c>
      <c r="I14" s="256"/>
      <c r="J14" s="13">
        <v>2852827599.13304</v>
      </c>
      <c r="K14" s="13">
        <v>2831349491.5598698</v>
      </c>
      <c r="L14" s="13">
        <v>2795907525.32546</v>
      </c>
    </row>
    <row r="15" spans="2:12" s="1" customFormat="1" ht="10.199999999999999" customHeight="1" x14ac:dyDescent="0.15">
      <c r="B15" s="62">
        <v>45597</v>
      </c>
      <c r="C15" s="63">
        <v>45717</v>
      </c>
      <c r="D15" s="13">
        <v>4</v>
      </c>
      <c r="E15" s="64">
        <v>120</v>
      </c>
      <c r="F15" s="276">
        <v>2250000000</v>
      </c>
      <c r="G15" s="276"/>
      <c r="H15" s="256">
        <v>2846505128.75669</v>
      </c>
      <c r="I15" s="256"/>
      <c r="J15" s="13">
        <v>2827862000.7961602</v>
      </c>
      <c r="K15" s="13">
        <v>2800124112.1996398</v>
      </c>
      <c r="L15" s="13">
        <v>2754492633.0731201</v>
      </c>
    </row>
    <row r="16" spans="2:12" s="1" customFormat="1" ht="10.199999999999999" customHeight="1" x14ac:dyDescent="0.15">
      <c r="B16" s="62">
        <v>45597</v>
      </c>
      <c r="C16" s="63">
        <v>45748</v>
      </c>
      <c r="D16" s="13">
        <v>5</v>
      </c>
      <c r="E16" s="64">
        <v>151</v>
      </c>
      <c r="F16" s="276">
        <v>2250000000</v>
      </c>
      <c r="G16" s="276"/>
      <c r="H16" s="256">
        <v>2825791836.6583099</v>
      </c>
      <c r="I16" s="256"/>
      <c r="J16" s="13">
        <v>2802523007.9509201</v>
      </c>
      <c r="K16" s="13">
        <v>2767976182.349</v>
      </c>
      <c r="L16" s="13">
        <v>2711335761.0619502</v>
      </c>
    </row>
    <row r="17" spans="2:12" s="1" customFormat="1" ht="10.199999999999999" customHeight="1" x14ac:dyDescent="0.15">
      <c r="B17" s="62">
        <v>45597</v>
      </c>
      <c r="C17" s="63">
        <v>45778</v>
      </c>
      <c r="D17" s="13">
        <v>6</v>
      </c>
      <c r="E17" s="64">
        <v>181</v>
      </c>
      <c r="F17" s="276">
        <v>2250000000</v>
      </c>
      <c r="G17" s="276"/>
      <c r="H17" s="256">
        <v>2805504507.3909898</v>
      </c>
      <c r="I17" s="256"/>
      <c r="J17" s="13">
        <v>2777835678.6422801</v>
      </c>
      <c r="K17" s="13">
        <v>2736840456.8912001</v>
      </c>
      <c r="L17" s="13">
        <v>2669847884.3224702</v>
      </c>
    </row>
    <row r="18" spans="2:12" s="1" customFormat="1" ht="10.199999999999999" customHeight="1" x14ac:dyDescent="0.15">
      <c r="B18" s="62">
        <v>45597</v>
      </c>
      <c r="C18" s="63">
        <v>45809</v>
      </c>
      <c r="D18" s="13">
        <v>7</v>
      </c>
      <c r="E18" s="64">
        <v>212</v>
      </c>
      <c r="F18" s="276">
        <v>2250000000</v>
      </c>
      <c r="G18" s="276"/>
      <c r="H18" s="256">
        <v>2784905751.5851002</v>
      </c>
      <c r="I18" s="256"/>
      <c r="J18" s="13">
        <v>2752763252.2695498</v>
      </c>
      <c r="K18" s="13">
        <v>2705240523.4618602</v>
      </c>
      <c r="L18" s="13">
        <v>2627843762.23489</v>
      </c>
    </row>
    <row r="19" spans="2:12" s="1" customFormat="1" ht="10.199999999999999" customHeight="1" x14ac:dyDescent="0.15">
      <c r="B19" s="62">
        <v>45597</v>
      </c>
      <c r="C19" s="63">
        <v>45839</v>
      </c>
      <c r="D19" s="13">
        <v>8</v>
      </c>
      <c r="E19" s="64">
        <v>242</v>
      </c>
      <c r="F19" s="276">
        <v>2250000000</v>
      </c>
      <c r="G19" s="276"/>
      <c r="H19" s="256">
        <v>2764314039.1890101</v>
      </c>
      <c r="I19" s="256"/>
      <c r="J19" s="13">
        <v>2727924207.66712</v>
      </c>
      <c r="K19" s="13">
        <v>2674232049.6385598</v>
      </c>
      <c r="L19" s="13">
        <v>2587073868.2971201</v>
      </c>
    </row>
    <row r="20" spans="2:12" s="1" customFormat="1" ht="10.199999999999999" customHeight="1" x14ac:dyDescent="0.15">
      <c r="B20" s="62">
        <v>45597</v>
      </c>
      <c r="C20" s="63">
        <v>45870</v>
      </c>
      <c r="D20" s="13">
        <v>9</v>
      </c>
      <c r="E20" s="64">
        <v>273</v>
      </c>
      <c r="F20" s="276">
        <v>2250000000</v>
      </c>
      <c r="G20" s="276"/>
      <c r="H20" s="256">
        <v>2743437412.03478</v>
      </c>
      <c r="I20" s="256"/>
      <c r="J20" s="13">
        <v>2702730584.3217101</v>
      </c>
      <c r="K20" s="13">
        <v>2642795986.8377199</v>
      </c>
      <c r="L20" s="13">
        <v>2545833506.6651702</v>
      </c>
    </row>
    <row r="21" spans="2:12" s="1" customFormat="1" ht="10.199999999999999" customHeight="1" x14ac:dyDescent="0.15">
      <c r="B21" s="62">
        <v>45597</v>
      </c>
      <c r="C21" s="63">
        <v>45901</v>
      </c>
      <c r="D21" s="13">
        <v>10</v>
      </c>
      <c r="E21" s="64">
        <v>304</v>
      </c>
      <c r="F21" s="276">
        <v>2250000000</v>
      </c>
      <c r="G21" s="276"/>
      <c r="H21" s="256">
        <v>2722889744.6402702</v>
      </c>
      <c r="I21" s="256"/>
      <c r="J21" s="13">
        <v>2677938103.1747599</v>
      </c>
      <c r="K21" s="13">
        <v>2611893773.21422</v>
      </c>
      <c r="L21" s="13">
        <v>2505408168.5641599</v>
      </c>
    </row>
    <row r="22" spans="2:12" s="1" customFormat="1" ht="10.199999999999999" customHeight="1" x14ac:dyDescent="0.15">
      <c r="B22" s="62">
        <v>45597</v>
      </c>
      <c r="C22" s="63">
        <v>45931</v>
      </c>
      <c r="D22" s="13">
        <v>11</v>
      </c>
      <c r="E22" s="64">
        <v>334</v>
      </c>
      <c r="F22" s="276">
        <v>1750000000</v>
      </c>
      <c r="G22" s="276"/>
      <c r="H22" s="256">
        <v>2702012799.58571</v>
      </c>
      <c r="I22" s="256"/>
      <c r="J22" s="13">
        <v>2653043927.2837501</v>
      </c>
      <c r="K22" s="13">
        <v>2581244736.6803598</v>
      </c>
      <c r="L22" s="13">
        <v>2465859035.7716298</v>
      </c>
    </row>
    <row r="23" spans="2:12" s="1" customFormat="1" ht="10.199999999999999" customHeight="1" x14ac:dyDescent="0.15">
      <c r="B23" s="62">
        <v>45597</v>
      </c>
      <c r="C23" s="63">
        <v>45962</v>
      </c>
      <c r="D23" s="13">
        <v>12</v>
      </c>
      <c r="E23" s="64">
        <v>365</v>
      </c>
      <c r="F23" s="276">
        <v>1750000000</v>
      </c>
      <c r="G23" s="276"/>
      <c r="H23" s="256">
        <v>2680353240.9320698</v>
      </c>
      <c r="I23" s="256"/>
      <c r="J23" s="13">
        <v>2627313218.7799101</v>
      </c>
      <c r="K23" s="13">
        <v>2549709407.9415498</v>
      </c>
      <c r="L23" s="13">
        <v>2425416727.5626302</v>
      </c>
    </row>
    <row r="24" spans="2:12" s="1" customFormat="1" ht="10.199999999999999" customHeight="1" x14ac:dyDescent="0.15">
      <c r="B24" s="62">
        <v>45597</v>
      </c>
      <c r="C24" s="63">
        <v>45992</v>
      </c>
      <c r="D24" s="13">
        <v>13</v>
      </c>
      <c r="E24" s="64">
        <v>395</v>
      </c>
      <c r="F24" s="276">
        <v>1750000000</v>
      </c>
      <c r="G24" s="276"/>
      <c r="H24" s="256">
        <v>2660987892.6086898</v>
      </c>
      <c r="I24" s="256"/>
      <c r="J24" s="13">
        <v>2604049748.0417299</v>
      </c>
      <c r="K24" s="13">
        <v>2520913126.30124</v>
      </c>
      <c r="L24" s="13">
        <v>2388194232.2056599</v>
      </c>
    </row>
    <row r="25" spans="2:12" s="1" customFormat="1" ht="10.199999999999999" customHeight="1" x14ac:dyDescent="0.15">
      <c r="B25" s="62">
        <v>45597</v>
      </c>
      <c r="C25" s="63">
        <v>46023</v>
      </c>
      <c r="D25" s="13">
        <v>14</v>
      </c>
      <c r="E25" s="64">
        <v>426</v>
      </c>
      <c r="F25" s="276">
        <v>1750000000</v>
      </c>
      <c r="G25" s="276"/>
      <c r="H25" s="256">
        <v>2640746717.9851499</v>
      </c>
      <c r="I25" s="256"/>
      <c r="J25" s="13">
        <v>2579858616.2061601</v>
      </c>
      <c r="K25" s="13">
        <v>2491142675.9810801</v>
      </c>
      <c r="L25" s="13">
        <v>2349995262.8088298</v>
      </c>
    </row>
    <row r="26" spans="2:12" s="1" customFormat="1" ht="10.199999999999999" customHeight="1" x14ac:dyDescent="0.15">
      <c r="B26" s="62">
        <v>45597</v>
      </c>
      <c r="C26" s="63">
        <v>46054</v>
      </c>
      <c r="D26" s="13">
        <v>15</v>
      </c>
      <c r="E26" s="64">
        <v>457</v>
      </c>
      <c r="F26" s="276">
        <v>1750000000</v>
      </c>
      <c r="G26" s="276"/>
      <c r="H26" s="256">
        <v>2621053773.5509701</v>
      </c>
      <c r="I26" s="256"/>
      <c r="J26" s="13">
        <v>2556276734.4484501</v>
      </c>
      <c r="K26" s="13">
        <v>2462094148.4980202</v>
      </c>
      <c r="L26" s="13">
        <v>2312755170.9066601</v>
      </c>
    </row>
    <row r="27" spans="2:12" s="1" customFormat="1" ht="10.199999999999999" customHeight="1" x14ac:dyDescent="0.15">
      <c r="B27" s="62">
        <v>45597</v>
      </c>
      <c r="C27" s="63">
        <v>46082</v>
      </c>
      <c r="D27" s="13">
        <v>16</v>
      </c>
      <c r="E27" s="64">
        <v>485</v>
      </c>
      <c r="F27" s="276">
        <v>1750000000</v>
      </c>
      <c r="G27" s="276"/>
      <c r="H27" s="256">
        <v>2600962294.7575202</v>
      </c>
      <c r="I27" s="256"/>
      <c r="J27" s="13">
        <v>2532795441.0124998</v>
      </c>
      <c r="K27" s="13">
        <v>2433873603.2463498</v>
      </c>
      <c r="L27" s="13">
        <v>2277498168.64926</v>
      </c>
    </row>
    <row r="28" spans="2:12" s="1" customFormat="1" ht="10.199999999999999" customHeight="1" x14ac:dyDescent="0.15">
      <c r="B28" s="62">
        <v>45597</v>
      </c>
      <c r="C28" s="63">
        <v>46113</v>
      </c>
      <c r="D28" s="13">
        <v>17</v>
      </c>
      <c r="E28" s="64">
        <v>516</v>
      </c>
      <c r="F28" s="276">
        <v>1750000000</v>
      </c>
      <c r="G28" s="276"/>
      <c r="H28" s="256">
        <v>2580935770.5640898</v>
      </c>
      <c r="I28" s="256"/>
      <c r="J28" s="13">
        <v>2509031046.1493502</v>
      </c>
      <c r="K28" s="13">
        <v>2404905595.56637</v>
      </c>
      <c r="L28" s="13">
        <v>2240859710.4930201</v>
      </c>
    </row>
    <row r="29" spans="2:12" s="1" customFormat="1" ht="10.199999999999999" customHeight="1" x14ac:dyDescent="0.15">
      <c r="B29" s="62">
        <v>45597</v>
      </c>
      <c r="C29" s="63">
        <v>46143</v>
      </c>
      <c r="D29" s="13">
        <v>18</v>
      </c>
      <c r="E29" s="64">
        <v>546</v>
      </c>
      <c r="F29" s="276">
        <v>1750000000</v>
      </c>
      <c r="G29" s="276"/>
      <c r="H29" s="256">
        <v>2560952665.2192998</v>
      </c>
      <c r="I29" s="256"/>
      <c r="J29" s="13">
        <v>2485518214.7937598</v>
      </c>
      <c r="K29" s="13">
        <v>2376504905.5486398</v>
      </c>
      <c r="L29" s="13">
        <v>2205319075.3341398</v>
      </c>
    </row>
    <row r="30" spans="2:12" s="1" customFormat="1" ht="10.199999999999999" customHeight="1" x14ac:dyDescent="0.15">
      <c r="B30" s="62">
        <v>45597</v>
      </c>
      <c r="C30" s="63">
        <v>46174</v>
      </c>
      <c r="D30" s="13">
        <v>19</v>
      </c>
      <c r="E30" s="64">
        <v>577</v>
      </c>
      <c r="F30" s="276">
        <v>1750000000</v>
      </c>
      <c r="G30" s="276"/>
      <c r="H30" s="256">
        <v>2539779582.0751801</v>
      </c>
      <c r="I30" s="256"/>
      <c r="J30" s="13">
        <v>2460788028.46276</v>
      </c>
      <c r="K30" s="13">
        <v>2346875564.4626498</v>
      </c>
      <c r="L30" s="13">
        <v>2168599741.2258701</v>
      </c>
    </row>
    <row r="31" spans="2:12" s="1" customFormat="1" ht="10.199999999999999" customHeight="1" x14ac:dyDescent="0.15">
      <c r="B31" s="62">
        <v>45597</v>
      </c>
      <c r="C31" s="63">
        <v>46204</v>
      </c>
      <c r="D31" s="13">
        <v>20</v>
      </c>
      <c r="E31" s="64">
        <v>607</v>
      </c>
      <c r="F31" s="276">
        <v>1750000000</v>
      </c>
      <c r="G31" s="276"/>
      <c r="H31" s="256">
        <v>2520349083.70965</v>
      </c>
      <c r="I31" s="256"/>
      <c r="J31" s="13">
        <v>2437953599.3765402</v>
      </c>
      <c r="K31" s="13">
        <v>2319375475.4980302</v>
      </c>
      <c r="L31" s="13">
        <v>2134403294.88677</v>
      </c>
    </row>
    <row r="32" spans="2:12" s="1" customFormat="1" ht="10.199999999999999" customHeight="1" x14ac:dyDescent="0.15">
      <c r="B32" s="62">
        <v>45597</v>
      </c>
      <c r="C32" s="63">
        <v>46235</v>
      </c>
      <c r="D32" s="13">
        <v>21</v>
      </c>
      <c r="E32" s="64">
        <v>638</v>
      </c>
      <c r="F32" s="276">
        <v>1750000000</v>
      </c>
      <c r="G32" s="276"/>
      <c r="H32" s="256">
        <v>2501525278.00385</v>
      </c>
      <c r="I32" s="256"/>
      <c r="J32" s="13">
        <v>2415641116.3636899</v>
      </c>
      <c r="K32" s="13">
        <v>2292303571.6742802</v>
      </c>
      <c r="L32" s="13">
        <v>2100555557.1405399</v>
      </c>
    </row>
    <row r="33" spans="2:12" s="1" customFormat="1" ht="10.199999999999999" customHeight="1" x14ac:dyDescent="0.15">
      <c r="B33" s="62">
        <v>45597</v>
      </c>
      <c r="C33" s="63">
        <v>46266</v>
      </c>
      <c r="D33" s="13">
        <v>22</v>
      </c>
      <c r="E33" s="64">
        <v>669</v>
      </c>
      <c r="F33" s="276">
        <v>1750000000</v>
      </c>
      <c r="G33" s="276"/>
      <c r="H33" s="256">
        <v>2481466263.9476399</v>
      </c>
      <c r="I33" s="256"/>
      <c r="J33" s="13">
        <v>2392206530.2018099</v>
      </c>
      <c r="K33" s="13">
        <v>2264292262.3239698</v>
      </c>
      <c r="L33" s="13">
        <v>2066099076.27688</v>
      </c>
    </row>
    <row r="34" spans="2:12" s="1" customFormat="1" ht="10.199999999999999" customHeight="1" x14ac:dyDescent="0.15">
      <c r="B34" s="62">
        <v>45597</v>
      </c>
      <c r="C34" s="63">
        <v>46296</v>
      </c>
      <c r="D34" s="13">
        <v>23</v>
      </c>
      <c r="E34" s="64">
        <v>699</v>
      </c>
      <c r="F34" s="276">
        <v>1750000000</v>
      </c>
      <c r="G34" s="276"/>
      <c r="H34" s="256">
        <v>2460957372.3101602</v>
      </c>
      <c r="I34" s="256"/>
      <c r="J34" s="13">
        <v>2368541223.22544</v>
      </c>
      <c r="K34" s="13">
        <v>2236374470.9994798</v>
      </c>
      <c r="L34" s="13">
        <v>2032260006.02686</v>
      </c>
    </row>
    <row r="35" spans="2:12" s="1" customFormat="1" ht="10.199999999999999" customHeight="1" x14ac:dyDescent="0.15">
      <c r="B35" s="62">
        <v>45597</v>
      </c>
      <c r="C35" s="63">
        <v>46327</v>
      </c>
      <c r="D35" s="13">
        <v>24</v>
      </c>
      <c r="E35" s="64">
        <v>730</v>
      </c>
      <c r="F35" s="276">
        <v>1750000000</v>
      </c>
      <c r="G35" s="276"/>
      <c r="H35" s="256">
        <v>2442280409.4818301</v>
      </c>
      <c r="I35" s="256"/>
      <c r="J35" s="13">
        <v>2346578901.7291598</v>
      </c>
      <c r="K35" s="13">
        <v>2210002844.4212899</v>
      </c>
      <c r="L35" s="13">
        <v>1999789099.3409801</v>
      </c>
    </row>
    <row r="36" spans="2:12" s="1" customFormat="1" ht="10.199999999999999" customHeight="1" x14ac:dyDescent="0.15">
      <c r="B36" s="62">
        <v>45597</v>
      </c>
      <c r="C36" s="63">
        <v>46357</v>
      </c>
      <c r="D36" s="13">
        <v>25</v>
      </c>
      <c r="E36" s="64">
        <v>760</v>
      </c>
      <c r="F36" s="276">
        <v>1750000000</v>
      </c>
      <c r="G36" s="276"/>
      <c r="H36" s="256">
        <v>2422804649.1519198</v>
      </c>
      <c r="I36" s="256"/>
      <c r="J36" s="13">
        <v>2324045329.3146</v>
      </c>
      <c r="K36" s="13">
        <v>2183393599.5451798</v>
      </c>
      <c r="L36" s="13">
        <v>1967612080.9755599</v>
      </c>
    </row>
    <row r="37" spans="2:12" s="1" customFormat="1" ht="10.199999999999999" customHeight="1" x14ac:dyDescent="0.15">
      <c r="B37" s="62">
        <v>45597</v>
      </c>
      <c r="C37" s="63">
        <v>46388</v>
      </c>
      <c r="D37" s="13">
        <v>26</v>
      </c>
      <c r="E37" s="64">
        <v>791</v>
      </c>
      <c r="F37" s="276">
        <v>1750000000</v>
      </c>
      <c r="G37" s="276"/>
      <c r="H37" s="256">
        <v>2403661246.8112502</v>
      </c>
      <c r="I37" s="256"/>
      <c r="J37" s="13">
        <v>2301771650.1652799</v>
      </c>
      <c r="K37" s="13">
        <v>2156968327.3241801</v>
      </c>
      <c r="L37" s="13">
        <v>1935565333.3831699</v>
      </c>
    </row>
    <row r="38" spans="2:12" s="1" customFormat="1" ht="10.199999999999999" customHeight="1" x14ac:dyDescent="0.15">
      <c r="B38" s="62">
        <v>45597</v>
      </c>
      <c r="C38" s="63">
        <v>46419</v>
      </c>
      <c r="D38" s="13">
        <v>27</v>
      </c>
      <c r="E38" s="64">
        <v>822</v>
      </c>
      <c r="F38" s="276">
        <v>1750000000</v>
      </c>
      <c r="G38" s="276"/>
      <c r="H38" s="256">
        <v>2385097361.88901</v>
      </c>
      <c r="I38" s="256"/>
      <c r="J38" s="13">
        <v>2280120851.9495902</v>
      </c>
      <c r="K38" s="13">
        <v>2131245554.2941501</v>
      </c>
      <c r="L38" s="13">
        <v>1904382478.81705</v>
      </c>
    </row>
    <row r="39" spans="2:12" s="1" customFormat="1" ht="10.199999999999999" customHeight="1" x14ac:dyDescent="0.15">
      <c r="B39" s="62">
        <v>45597</v>
      </c>
      <c r="C39" s="63">
        <v>46447</v>
      </c>
      <c r="D39" s="13">
        <v>28</v>
      </c>
      <c r="E39" s="64">
        <v>850</v>
      </c>
      <c r="F39" s="276">
        <v>1750000000</v>
      </c>
      <c r="G39" s="276"/>
      <c r="H39" s="256">
        <v>2366882677.9853501</v>
      </c>
      <c r="I39" s="256"/>
      <c r="J39" s="13">
        <v>2259241247.87221</v>
      </c>
      <c r="K39" s="13">
        <v>2106877808.6768799</v>
      </c>
      <c r="L39" s="13">
        <v>1875404901.5748701</v>
      </c>
    </row>
    <row r="40" spans="2:12" s="1" customFormat="1" ht="10.199999999999999" customHeight="1" x14ac:dyDescent="0.15">
      <c r="B40" s="62">
        <v>45597</v>
      </c>
      <c r="C40" s="63">
        <v>46478</v>
      </c>
      <c r="D40" s="13">
        <v>29</v>
      </c>
      <c r="E40" s="64">
        <v>881</v>
      </c>
      <c r="F40" s="276">
        <v>1750000000</v>
      </c>
      <c r="G40" s="276"/>
      <c r="H40" s="256">
        <v>2348395486.6100001</v>
      </c>
      <c r="I40" s="256"/>
      <c r="J40" s="13">
        <v>2237792908.9429898</v>
      </c>
      <c r="K40" s="13">
        <v>2081568592.6897099</v>
      </c>
      <c r="L40" s="13">
        <v>1845028351.08108</v>
      </c>
    </row>
    <row r="41" spans="2:12" s="1" customFormat="1" ht="10.199999999999999" customHeight="1" x14ac:dyDescent="0.15">
      <c r="B41" s="62">
        <v>45597</v>
      </c>
      <c r="C41" s="63">
        <v>46508</v>
      </c>
      <c r="D41" s="13">
        <v>30</v>
      </c>
      <c r="E41" s="64">
        <v>911</v>
      </c>
      <c r="F41" s="276">
        <v>1750000000</v>
      </c>
      <c r="G41" s="276"/>
      <c r="H41" s="256">
        <v>2330057022.1438198</v>
      </c>
      <c r="I41" s="256"/>
      <c r="J41" s="13">
        <v>2216673687.23911</v>
      </c>
      <c r="K41" s="13">
        <v>2056848794.7154601</v>
      </c>
      <c r="L41" s="13">
        <v>1815644287.1426001</v>
      </c>
    </row>
    <row r="42" spans="2:12" s="1" customFormat="1" ht="10.199999999999999" customHeight="1" x14ac:dyDescent="0.15">
      <c r="B42" s="62">
        <v>45597</v>
      </c>
      <c r="C42" s="63">
        <v>46539</v>
      </c>
      <c r="D42" s="13">
        <v>31</v>
      </c>
      <c r="E42" s="64">
        <v>942</v>
      </c>
      <c r="F42" s="276">
        <v>1750000000</v>
      </c>
      <c r="G42" s="276"/>
      <c r="H42" s="256">
        <v>2310048432.5748801</v>
      </c>
      <c r="I42" s="256"/>
      <c r="J42" s="13">
        <v>2193911381.4095502</v>
      </c>
      <c r="K42" s="13">
        <v>2030550404.6137099</v>
      </c>
      <c r="L42" s="13">
        <v>1784837964.38886</v>
      </c>
    </row>
    <row r="43" spans="2:12" s="1" customFormat="1" ht="10.199999999999999" customHeight="1" x14ac:dyDescent="0.15">
      <c r="B43" s="62">
        <v>45597</v>
      </c>
      <c r="C43" s="63">
        <v>46569</v>
      </c>
      <c r="D43" s="13">
        <v>32</v>
      </c>
      <c r="E43" s="64">
        <v>972</v>
      </c>
      <c r="F43" s="276">
        <v>1750000000</v>
      </c>
      <c r="G43" s="276"/>
      <c r="H43" s="256">
        <v>2292419859.51436</v>
      </c>
      <c r="I43" s="256"/>
      <c r="J43" s="13">
        <v>2173595459.7494898</v>
      </c>
      <c r="K43" s="13">
        <v>2006795779.1262701</v>
      </c>
      <c r="L43" s="13">
        <v>1756727026.9313099</v>
      </c>
    </row>
    <row r="44" spans="2:12" s="1" customFormat="1" ht="10.199999999999999" customHeight="1" x14ac:dyDescent="0.15">
      <c r="B44" s="62">
        <v>45597</v>
      </c>
      <c r="C44" s="63">
        <v>46600</v>
      </c>
      <c r="D44" s="13">
        <v>33</v>
      </c>
      <c r="E44" s="64">
        <v>1003</v>
      </c>
      <c r="F44" s="276">
        <v>1750000000</v>
      </c>
      <c r="G44" s="276"/>
      <c r="H44" s="256">
        <v>2274702076.2224302</v>
      </c>
      <c r="I44" s="256"/>
      <c r="J44" s="13">
        <v>2153137967.4353099</v>
      </c>
      <c r="K44" s="13">
        <v>1982852516.0084</v>
      </c>
      <c r="L44" s="13">
        <v>1728415436.1691501</v>
      </c>
    </row>
    <row r="45" spans="2:12" s="1" customFormat="1" ht="10.199999999999999" customHeight="1" x14ac:dyDescent="0.15">
      <c r="B45" s="62">
        <v>45597</v>
      </c>
      <c r="C45" s="63">
        <v>46631</v>
      </c>
      <c r="D45" s="13">
        <v>34</v>
      </c>
      <c r="E45" s="64">
        <v>1034</v>
      </c>
      <c r="F45" s="276">
        <v>1750000000</v>
      </c>
      <c r="G45" s="276"/>
      <c r="H45" s="256">
        <v>2256760124.7676902</v>
      </c>
      <c r="I45" s="256"/>
      <c r="J45" s="13">
        <v>2132531788.9203501</v>
      </c>
      <c r="K45" s="13">
        <v>1958881479.6303301</v>
      </c>
      <c r="L45" s="13">
        <v>1700288053.1435201</v>
      </c>
    </row>
    <row r="46" spans="2:12" s="1" customFormat="1" ht="10.199999999999999" customHeight="1" x14ac:dyDescent="0.15">
      <c r="B46" s="62">
        <v>45597</v>
      </c>
      <c r="C46" s="63">
        <v>46661</v>
      </c>
      <c r="D46" s="13">
        <v>35</v>
      </c>
      <c r="E46" s="64">
        <v>1064</v>
      </c>
      <c r="F46" s="276">
        <v>1750000000</v>
      </c>
      <c r="G46" s="276"/>
      <c r="H46" s="256">
        <v>2238709187.1206498</v>
      </c>
      <c r="I46" s="256"/>
      <c r="J46" s="13">
        <v>2112002150.55288</v>
      </c>
      <c r="K46" s="13">
        <v>1935248635.0304799</v>
      </c>
      <c r="L46" s="13">
        <v>1672889273.11971</v>
      </c>
    </row>
    <row r="47" spans="2:12" s="1" customFormat="1" ht="10.199999999999999" customHeight="1" x14ac:dyDescent="0.15">
      <c r="B47" s="62">
        <v>45597</v>
      </c>
      <c r="C47" s="63">
        <v>46692</v>
      </c>
      <c r="D47" s="13">
        <v>36</v>
      </c>
      <c r="E47" s="64">
        <v>1095</v>
      </c>
      <c r="F47" s="276">
        <v>1750000000</v>
      </c>
      <c r="G47" s="276"/>
      <c r="H47" s="256">
        <v>2220491374.6318302</v>
      </c>
      <c r="I47" s="256"/>
      <c r="J47" s="13">
        <v>2091262472.4890299</v>
      </c>
      <c r="K47" s="13">
        <v>1911371256.62392</v>
      </c>
      <c r="L47" s="13">
        <v>1645250747.9745901</v>
      </c>
    </row>
    <row r="48" spans="2:12" s="1" customFormat="1" ht="10.199999999999999" customHeight="1" x14ac:dyDescent="0.15">
      <c r="B48" s="62">
        <v>45597</v>
      </c>
      <c r="C48" s="63">
        <v>46722</v>
      </c>
      <c r="D48" s="13">
        <v>37</v>
      </c>
      <c r="E48" s="64">
        <v>1125</v>
      </c>
      <c r="F48" s="276">
        <v>1750000000</v>
      </c>
      <c r="G48" s="276"/>
      <c r="H48" s="256">
        <v>2202463430.0604401</v>
      </c>
      <c r="I48" s="256"/>
      <c r="J48" s="13">
        <v>2070878980.7409599</v>
      </c>
      <c r="K48" s="13">
        <v>1888082617.6486499</v>
      </c>
      <c r="L48" s="13">
        <v>1618542559.3375101</v>
      </c>
    </row>
    <row r="49" spans="2:12" s="1" customFormat="1" ht="10.199999999999999" customHeight="1" x14ac:dyDescent="0.15">
      <c r="B49" s="62">
        <v>45597</v>
      </c>
      <c r="C49" s="63">
        <v>46753</v>
      </c>
      <c r="D49" s="13">
        <v>38</v>
      </c>
      <c r="E49" s="64">
        <v>1156</v>
      </c>
      <c r="F49" s="276">
        <v>1750000000</v>
      </c>
      <c r="G49" s="276"/>
      <c r="H49" s="256">
        <v>2184713313.6608601</v>
      </c>
      <c r="I49" s="256"/>
      <c r="J49" s="13">
        <v>2050705273.99734</v>
      </c>
      <c r="K49" s="13">
        <v>1864934637.2337899</v>
      </c>
      <c r="L49" s="13">
        <v>1591927790.38466</v>
      </c>
    </row>
    <row r="50" spans="2:12" s="1" customFormat="1" ht="10.199999999999999" customHeight="1" x14ac:dyDescent="0.15">
      <c r="B50" s="62">
        <v>45597</v>
      </c>
      <c r="C50" s="63">
        <v>46784</v>
      </c>
      <c r="D50" s="13">
        <v>39</v>
      </c>
      <c r="E50" s="64">
        <v>1187</v>
      </c>
      <c r="F50" s="276">
        <v>1750000000</v>
      </c>
      <c r="G50" s="276"/>
      <c r="H50" s="256">
        <v>2167272991.40622</v>
      </c>
      <c r="I50" s="256"/>
      <c r="J50" s="13">
        <v>2030884340.7139699</v>
      </c>
      <c r="K50" s="13">
        <v>1842212185.33832</v>
      </c>
      <c r="L50" s="13">
        <v>1565871138.24863</v>
      </c>
    </row>
    <row r="51" spans="2:12" s="1" customFormat="1" ht="10.199999999999999" customHeight="1" x14ac:dyDescent="0.15">
      <c r="B51" s="62">
        <v>45597</v>
      </c>
      <c r="C51" s="63">
        <v>46813</v>
      </c>
      <c r="D51" s="13">
        <v>40</v>
      </c>
      <c r="E51" s="64">
        <v>1216</v>
      </c>
      <c r="F51" s="276">
        <v>1000000000</v>
      </c>
      <c r="G51" s="276"/>
      <c r="H51" s="256">
        <v>2149668585.5864801</v>
      </c>
      <c r="I51" s="256"/>
      <c r="J51" s="13">
        <v>2011191494.5936699</v>
      </c>
      <c r="K51" s="13">
        <v>1820008117.9021399</v>
      </c>
      <c r="L51" s="13">
        <v>1540867308.68962</v>
      </c>
    </row>
    <row r="52" spans="2:12" s="1" customFormat="1" ht="10.199999999999999" customHeight="1" x14ac:dyDescent="0.15">
      <c r="B52" s="62">
        <v>45597</v>
      </c>
      <c r="C52" s="63">
        <v>46844</v>
      </c>
      <c r="D52" s="13">
        <v>41</v>
      </c>
      <c r="E52" s="64">
        <v>1247</v>
      </c>
      <c r="F52" s="276">
        <v>1000000000</v>
      </c>
      <c r="G52" s="276"/>
      <c r="H52" s="256">
        <v>2132453611.6091499</v>
      </c>
      <c r="I52" s="256"/>
      <c r="J52" s="13">
        <v>1991701660.1263599</v>
      </c>
      <c r="K52" s="13">
        <v>1797787182.0376</v>
      </c>
      <c r="L52" s="13">
        <v>1515607742.8575201</v>
      </c>
    </row>
    <row r="53" spans="2:12" s="1" customFormat="1" ht="10.199999999999999" customHeight="1" x14ac:dyDescent="0.15">
      <c r="B53" s="62">
        <v>45597</v>
      </c>
      <c r="C53" s="63">
        <v>46874</v>
      </c>
      <c r="D53" s="13">
        <v>42</v>
      </c>
      <c r="E53" s="64">
        <v>1277</v>
      </c>
      <c r="F53" s="276">
        <v>1000000000</v>
      </c>
      <c r="G53" s="276"/>
      <c r="H53" s="256">
        <v>2115164336.80388</v>
      </c>
      <c r="I53" s="256"/>
      <c r="J53" s="13">
        <v>1972310871.46872</v>
      </c>
      <c r="K53" s="13">
        <v>1775902547.2704599</v>
      </c>
      <c r="L53" s="13">
        <v>1491020962.421</v>
      </c>
    </row>
    <row r="54" spans="2:12" s="1" customFormat="1" ht="10.199999999999999" customHeight="1" x14ac:dyDescent="0.15">
      <c r="B54" s="62">
        <v>45597</v>
      </c>
      <c r="C54" s="63">
        <v>46905</v>
      </c>
      <c r="D54" s="13">
        <v>43</v>
      </c>
      <c r="E54" s="64">
        <v>1308</v>
      </c>
      <c r="F54" s="276">
        <v>1000000000</v>
      </c>
      <c r="G54" s="276"/>
      <c r="H54" s="256">
        <v>2097653414.5899301</v>
      </c>
      <c r="I54" s="256"/>
      <c r="J54" s="13">
        <v>1952665106.5174699</v>
      </c>
      <c r="K54" s="13">
        <v>1753741665.52634</v>
      </c>
      <c r="L54" s="13">
        <v>1466178540.7108901</v>
      </c>
    </row>
    <row r="55" spans="2:12" s="1" customFormat="1" ht="10.199999999999999" customHeight="1" x14ac:dyDescent="0.15">
      <c r="B55" s="62">
        <v>45597</v>
      </c>
      <c r="C55" s="63">
        <v>46935</v>
      </c>
      <c r="D55" s="13">
        <v>44</v>
      </c>
      <c r="E55" s="64">
        <v>1338</v>
      </c>
      <c r="F55" s="276">
        <v>1000000000</v>
      </c>
      <c r="G55" s="276"/>
      <c r="H55" s="256">
        <v>2080346832.6780901</v>
      </c>
      <c r="I55" s="256"/>
      <c r="J55" s="13">
        <v>1933376068.95577</v>
      </c>
      <c r="K55" s="13">
        <v>1732143866.8964</v>
      </c>
      <c r="L55" s="13">
        <v>1442186024.04864</v>
      </c>
    </row>
    <row r="56" spans="2:12" s="1" customFormat="1" ht="10.199999999999999" customHeight="1" x14ac:dyDescent="0.15">
      <c r="B56" s="62">
        <v>45597</v>
      </c>
      <c r="C56" s="63">
        <v>46966</v>
      </c>
      <c r="D56" s="13">
        <v>45</v>
      </c>
      <c r="E56" s="64">
        <v>1369</v>
      </c>
      <c r="F56" s="276">
        <v>1000000000</v>
      </c>
      <c r="G56" s="276"/>
      <c r="H56" s="256">
        <v>2063616443.2476101</v>
      </c>
      <c r="I56" s="256"/>
      <c r="J56" s="13">
        <v>1914574857.78424</v>
      </c>
      <c r="K56" s="13">
        <v>1710937188.4553699</v>
      </c>
      <c r="L56" s="13">
        <v>1418495648.4217999</v>
      </c>
    </row>
    <row r="57" spans="2:12" s="1" customFormat="1" ht="10.199999999999999" customHeight="1" x14ac:dyDescent="0.15">
      <c r="B57" s="62">
        <v>45597</v>
      </c>
      <c r="C57" s="63">
        <v>46997</v>
      </c>
      <c r="D57" s="13">
        <v>46</v>
      </c>
      <c r="E57" s="64">
        <v>1400</v>
      </c>
      <c r="F57" s="276">
        <v>1000000000</v>
      </c>
      <c r="G57" s="276"/>
      <c r="H57" s="256">
        <v>2046942002.1120501</v>
      </c>
      <c r="I57" s="256"/>
      <c r="J57" s="13">
        <v>1895883680.8991899</v>
      </c>
      <c r="K57" s="13">
        <v>1689925253.3475499</v>
      </c>
      <c r="L57" s="13">
        <v>1395140856.5257399</v>
      </c>
    </row>
    <row r="58" spans="2:12" s="1" customFormat="1" ht="10.199999999999999" customHeight="1" x14ac:dyDescent="0.15">
      <c r="B58" s="62">
        <v>45597</v>
      </c>
      <c r="C58" s="63">
        <v>47027</v>
      </c>
      <c r="D58" s="13">
        <v>47</v>
      </c>
      <c r="E58" s="64">
        <v>1430</v>
      </c>
      <c r="F58" s="276">
        <v>0</v>
      </c>
      <c r="G58" s="276"/>
      <c r="H58" s="256">
        <v>2030406509.6764801</v>
      </c>
      <c r="I58" s="256"/>
      <c r="J58" s="13">
        <v>1877481681.3695199</v>
      </c>
      <c r="K58" s="13">
        <v>1669403359.4210401</v>
      </c>
      <c r="L58" s="13">
        <v>1372549221.7107401</v>
      </c>
    </row>
    <row r="59" spans="2:12" s="1" customFormat="1" ht="8.85" customHeight="1" x14ac:dyDescent="0.15">
      <c r="B59" s="62">
        <v>45597</v>
      </c>
      <c r="C59" s="63">
        <v>47058</v>
      </c>
      <c r="D59" s="13">
        <v>48</v>
      </c>
      <c r="E59" s="64">
        <v>1461</v>
      </c>
      <c r="F59" s="276"/>
      <c r="G59" s="276"/>
      <c r="H59" s="256">
        <v>2012460839.16189</v>
      </c>
      <c r="I59" s="256"/>
      <c r="J59" s="13">
        <v>1857731427.9871299</v>
      </c>
      <c r="K59" s="13">
        <v>1647641021.19771</v>
      </c>
      <c r="L59" s="13">
        <v>1348918964.06745</v>
      </c>
    </row>
    <row r="60" spans="2:12" s="1" customFormat="1" ht="8.85" customHeight="1" x14ac:dyDescent="0.15">
      <c r="B60" s="62">
        <v>45597</v>
      </c>
      <c r="C60" s="63">
        <v>47088</v>
      </c>
      <c r="D60" s="13">
        <v>49</v>
      </c>
      <c r="E60" s="64">
        <v>1491</v>
      </c>
      <c r="F60" s="276"/>
      <c r="G60" s="276"/>
      <c r="H60" s="256">
        <v>1995729284.74824</v>
      </c>
      <c r="I60" s="256"/>
      <c r="J60" s="13">
        <v>1839262349.0739999</v>
      </c>
      <c r="K60" s="13">
        <v>1627245636.5897701</v>
      </c>
      <c r="L60" s="13">
        <v>1326760286.5029399</v>
      </c>
    </row>
    <row r="61" spans="2:12" s="1" customFormat="1" ht="8.85" customHeight="1" x14ac:dyDescent="0.15">
      <c r="B61" s="62">
        <v>45597</v>
      </c>
      <c r="C61" s="63">
        <v>47119</v>
      </c>
      <c r="D61" s="13">
        <v>50</v>
      </c>
      <c r="E61" s="64">
        <v>1522</v>
      </c>
      <c r="F61" s="276"/>
      <c r="G61" s="276"/>
      <c r="H61" s="256">
        <v>1979019409.86461</v>
      </c>
      <c r="I61" s="256"/>
      <c r="J61" s="13">
        <v>1820769137.2728601</v>
      </c>
      <c r="K61" s="13">
        <v>1606787376.9833701</v>
      </c>
      <c r="L61" s="13">
        <v>1304530924.1061599</v>
      </c>
    </row>
    <row r="62" spans="2:12" s="1" customFormat="1" ht="8.85" customHeight="1" x14ac:dyDescent="0.15">
      <c r="B62" s="62">
        <v>45597</v>
      </c>
      <c r="C62" s="63">
        <v>47150</v>
      </c>
      <c r="D62" s="13">
        <v>51</v>
      </c>
      <c r="E62" s="64">
        <v>1553</v>
      </c>
      <c r="F62" s="276"/>
      <c r="G62" s="276"/>
      <c r="H62" s="256">
        <v>1962425923.31236</v>
      </c>
      <c r="I62" s="256"/>
      <c r="J62" s="13">
        <v>1802440266.07674</v>
      </c>
      <c r="K62" s="13">
        <v>1586567309.66627</v>
      </c>
      <c r="L62" s="13">
        <v>1282658633.0683701</v>
      </c>
    </row>
    <row r="63" spans="2:12" s="1" customFormat="1" ht="8.85" customHeight="1" x14ac:dyDescent="0.15">
      <c r="B63" s="62">
        <v>45597</v>
      </c>
      <c r="C63" s="63">
        <v>47178</v>
      </c>
      <c r="D63" s="13">
        <v>52</v>
      </c>
      <c r="E63" s="64">
        <v>1581</v>
      </c>
      <c r="F63" s="276"/>
      <c r="G63" s="276"/>
      <c r="H63" s="256">
        <v>1945974688.43997</v>
      </c>
      <c r="I63" s="256"/>
      <c r="J63" s="13">
        <v>1784591905.1995101</v>
      </c>
      <c r="K63" s="13">
        <v>1567247752.30867</v>
      </c>
      <c r="L63" s="13">
        <v>1262191507.65413</v>
      </c>
    </row>
    <row r="64" spans="2:12" s="1" customFormat="1" ht="8.85" customHeight="1" x14ac:dyDescent="0.15">
      <c r="B64" s="62">
        <v>45597</v>
      </c>
      <c r="C64" s="63">
        <v>47209</v>
      </c>
      <c r="D64" s="13">
        <v>53</v>
      </c>
      <c r="E64" s="64">
        <v>1612</v>
      </c>
      <c r="F64" s="276"/>
      <c r="G64" s="276"/>
      <c r="H64" s="256">
        <v>1928465254.6380501</v>
      </c>
      <c r="I64" s="256"/>
      <c r="J64" s="13">
        <v>1765534991.17378</v>
      </c>
      <c r="K64" s="13">
        <v>1546568495.48737</v>
      </c>
      <c r="L64" s="13">
        <v>1240261826.1420801</v>
      </c>
    </row>
    <row r="65" spans="2:12" s="1" customFormat="1" ht="8.85" customHeight="1" x14ac:dyDescent="0.15">
      <c r="B65" s="62">
        <v>45597</v>
      </c>
      <c r="C65" s="63">
        <v>47239</v>
      </c>
      <c r="D65" s="13">
        <v>54</v>
      </c>
      <c r="E65" s="64">
        <v>1642</v>
      </c>
      <c r="F65" s="276"/>
      <c r="G65" s="276"/>
      <c r="H65" s="256">
        <v>1911768919.3369901</v>
      </c>
      <c r="I65" s="256"/>
      <c r="J65" s="13">
        <v>1747376408.1400499</v>
      </c>
      <c r="K65" s="13">
        <v>1526894620.4630799</v>
      </c>
      <c r="L65" s="13">
        <v>1219465073.2188599</v>
      </c>
    </row>
    <row r="66" spans="2:12" s="1" customFormat="1" ht="8.85" customHeight="1" x14ac:dyDescent="0.15">
      <c r="B66" s="62">
        <v>45597</v>
      </c>
      <c r="C66" s="63">
        <v>47270</v>
      </c>
      <c r="D66" s="13">
        <v>55</v>
      </c>
      <c r="E66" s="64">
        <v>1673</v>
      </c>
      <c r="F66" s="276"/>
      <c r="G66" s="276"/>
      <c r="H66" s="256">
        <v>1895747097.0764501</v>
      </c>
      <c r="I66" s="256"/>
      <c r="J66" s="13">
        <v>1729793455.9974</v>
      </c>
      <c r="K66" s="13">
        <v>1507686130.8716199</v>
      </c>
      <c r="L66" s="13">
        <v>1199023956.9140699</v>
      </c>
    </row>
    <row r="67" spans="2:12" s="1" customFormat="1" ht="8.85" customHeight="1" x14ac:dyDescent="0.15">
      <c r="B67" s="62">
        <v>45597</v>
      </c>
      <c r="C67" s="63">
        <v>47300</v>
      </c>
      <c r="D67" s="13">
        <v>56</v>
      </c>
      <c r="E67" s="64">
        <v>1703</v>
      </c>
      <c r="F67" s="276"/>
      <c r="G67" s="276"/>
      <c r="H67" s="256">
        <v>1879253298.6863799</v>
      </c>
      <c r="I67" s="256"/>
      <c r="J67" s="13">
        <v>1711928932.40628</v>
      </c>
      <c r="K67" s="13">
        <v>1488442935.2766299</v>
      </c>
      <c r="L67" s="13">
        <v>1178868038.5814199</v>
      </c>
    </row>
    <row r="68" spans="2:12" s="1" customFormat="1" ht="8.85" customHeight="1" x14ac:dyDescent="0.15">
      <c r="B68" s="62">
        <v>45597</v>
      </c>
      <c r="C68" s="63">
        <v>47331</v>
      </c>
      <c r="D68" s="13">
        <v>57</v>
      </c>
      <c r="E68" s="64">
        <v>1734</v>
      </c>
      <c r="F68" s="276"/>
      <c r="G68" s="276"/>
      <c r="H68" s="256">
        <v>1863242283.35637</v>
      </c>
      <c r="I68" s="256"/>
      <c r="J68" s="13">
        <v>1694464680.6575201</v>
      </c>
      <c r="K68" s="13">
        <v>1469511777.3043301</v>
      </c>
      <c r="L68" s="13">
        <v>1158944649.5032201</v>
      </c>
    </row>
    <row r="69" spans="2:12" s="1" customFormat="1" ht="8.85" customHeight="1" x14ac:dyDescent="0.15">
      <c r="B69" s="62">
        <v>45597</v>
      </c>
      <c r="C69" s="63">
        <v>47362</v>
      </c>
      <c r="D69" s="13">
        <v>58</v>
      </c>
      <c r="E69" s="64">
        <v>1765</v>
      </c>
      <c r="F69" s="276"/>
      <c r="G69" s="276"/>
      <c r="H69" s="256">
        <v>1846816854.0369401</v>
      </c>
      <c r="I69" s="256"/>
      <c r="J69" s="13">
        <v>1676678509.5620301</v>
      </c>
      <c r="K69" s="13">
        <v>1450388811.7801499</v>
      </c>
      <c r="L69" s="13">
        <v>1139018254.37743</v>
      </c>
    </row>
    <row r="70" spans="2:12" s="1" customFormat="1" ht="8.85" customHeight="1" x14ac:dyDescent="0.15">
      <c r="B70" s="62">
        <v>45597</v>
      </c>
      <c r="C70" s="63">
        <v>47392</v>
      </c>
      <c r="D70" s="13">
        <v>59</v>
      </c>
      <c r="E70" s="64">
        <v>1795</v>
      </c>
      <c r="F70" s="276"/>
      <c r="G70" s="276"/>
      <c r="H70" s="256">
        <v>1831161525.9079101</v>
      </c>
      <c r="I70" s="256"/>
      <c r="J70" s="13">
        <v>1659736649.2627599</v>
      </c>
      <c r="K70" s="13">
        <v>1432199752.3529501</v>
      </c>
      <c r="L70" s="13">
        <v>1120123531.8281701</v>
      </c>
    </row>
    <row r="71" spans="2:12" s="1" customFormat="1" ht="8.85" customHeight="1" x14ac:dyDescent="0.15">
      <c r="B71" s="62">
        <v>45597</v>
      </c>
      <c r="C71" s="63">
        <v>47423</v>
      </c>
      <c r="D71" s="13">
        <v>60</v>
      </c>
      <c r="E71" s="64">
        <v>1826</v>
      </c>
      <c r="F71" s="276"/>
      <c r="G71" s="276"/>
      <c r="H71" s="256">
        <v>1815016198.7795401</v>
      </c>
      <c r="I71" s="256"/>
      <c r="J71" s="13">
        <v>1642312556.9769299</v>
      </c>
      <c r="K71" s="13">
        <v>1413560226.0248599</v>
      </c>
      <c r="L71" s="13">
        <v>1100862968.99561</v>
      </c>
    </row>
    <row r="72" spans="2:12" s="1" customFormat="1" ht="8.85" customHeight="1" x14ac:dyDescent="0.15">
      <c r="B72" s="62">
        <v>45597</v>
      </c>
      <c r="C72" s="63">
        <v>47453</v>
      </c>
      <c r="D72" s="13">
        <v>61</v>
      </c>
      <c r="E72" s="64">
        <v>1856</v>
      </c>
      <c r="F72" s="276"/>
      <c r="G72" s="276"/>
      <c r="H72" s="256">
        <v>1798634734.31126</v>
      </c>
      <c r="I72" s="256"/>
      <c r="J72" s="13">
        <v>1624818459.64745</v>
      </c>
      <c r="K72" s="13">
        <v>1395060733.9679899</v>
      </c>
      <c r="L72" s="13">
        <v>1082002202.6108</v>
      </c>
    </row>
    <row r="73" spans="2:12" s="1" customFormat="1" ht="8.85" customHeight="1" x14ac:dyDescent="0.15">
      <c r="B73" s="62">
        <v>45597</v>
      </c>
      <c r="C73" s="63">
        <v>47484</v>
      </c>
      <c r="D73" s="13">
        <v>62</v>
      </c>
      <c r="E73" s="64">
        <v>1887</v>
      </c>
      <c r="F73" s="276"/>
      <c r="G73" s="276"/>
      <c r="H73" s="256">
        <v>1782652264.1175399</v>
      </c>
      <c r="I73" s="256"/>
      <c r="J73" s="13">
        <v>1607649177.22856</v>
      </c>
      <c r="K73" s="13">
        <v>1376808840.80039</v>
      </c>
      <c r="L73" s="13">
        <v>1063323214.30169</v>
      </c>
    </row>
    <row r="74" spans="2:12" s="1" customFormat="1" ht="8.85" customHeight="1" x14ac:dyDescent="0.15">
      <c r="B74" s="62">
        <v>45597</v>
      </c>
      <c r="C74" s="63">
        <v>47515</v>
      </c>
      <c r="D74" s="13">
        <v>63</v>
      </c>
      <c r="E74" s="64">
        <v>1918</v>
      </c>
      <c r="F74" s="276"/>
      <c r="G74" s="276"/>
      <c r="H74" s="256">
        <v>1766907695.05092</v>
      </c>
      <c r="I74" s="256"/>
      <c r="J74" s="13">
        <v>1590747643.96679</v>
      </c>
      <c r="K74" s="13">
        <v>1358869481.3911901</v>
      </c>
      <c r="L74" s="13">
        <v>1045023397.0308501</v>
      </c>
    </row>
    <row r="75" spans="2:12" s="1" customFormat="1" ht="8.85" customHeight="1" x14ac:dyDescent="0.15">
      <c r="B75" s="62">
        <v>45597</v>
      </c>
      <c r="C75" s="63">
        <v>47543</v>
      </c>
      <c r="D75" s="13">
        <v>64</v>
      </c>
      <c r="E75" s="64">
        <v>1946</v>
      </c>
      <c r="F75" s="276"/>
      <c r="G75" s="276"/>
      <c r="H75" s="256">
        <v>1751213539.45174</v>
      </c>
      <c r="I75" s="256"/>
      <c r="J75" s="13">
        <v>1574202710.5871301</v>
      </c>
      <c r="K75" s="13">
        <v>1341646890.2044499</v>
      </c>
      <c r="L75" s="13">
        <v>1027830518.15956</v>
      </c>
    </row>
    <row r="76" spans="2:12" s="1" customFormat="1" ht="8.85" customHeight="1" x14ac:dyDescent="0.15">
      <c r="B76" s="62">
        <v>45597</v>
      </c>
      <c r="C76" s="63">
        <v>47574</v>
      </c>
      <c r="D76" s="13">
        <v>65</v>
      </c>
      <c r="E76" s="64">
        <v>1977</v>
      </c>
      <c r="F76" s="276"/>
      <c r="G76" s="276"/>
      <c r="H76" s="256">
        <v>1735872564.33974</v>
      </c>
      <c r="I76" s="256"/>
      <c r="J76" s="13">
        <v>1557765810.2795999</v>
      </c>
      <c r="K76" s="13">
        <v>1324261744.0332301</v>
      </c>
      <c r="L76" s="13">
        <v>1010214814.14724</v>
      </c>
    </row>
    <row r="77" spans="2:12" s="1" customFormat="1" ht="8.85" customHeight="1" x14ac:dyDescent="0.15">
      <c r="B77" s="62">
        <v>45597</v>
      </c>
      <c r="C77" s="63">
        <v>47604</v>
      </c>
      <c r="D77" s="13">
        <v>66</v>
      </c>
      <c r="E77" s="64">
        <v>2007</v>
      </c>
      <c r="F77" s="276"/>
      <c r="G77" s="276"/>
      <c r="H77" s="256">
        <v>1720690718.6545401</v>
      </c>
      <c r="I77" s="256"/>
      <c r="J77" s="13">
        <v>1541607111.69203</v>
      </c>
      <c r="K77" s="13">
        <v>1307299628.57008</v>
      </c>
      <c r="L77" s="13">
        <v>993187216.44776499</v>
      </c>
    </row>
    <row r="78" spans="2:12" s="1" customFormat="1" ht="8.85" customHeight="1" x14ac:dyDescent="0.15">
      <c r="B78" s="62">
        <v>45597</v>
      </c>
      <c r="C78" s="63">
        <v>47635</v>
      </c>
      <c r="D78" s="13">
        <v>67</v>
      </c>
      <c r="E78" s="64">
        <v>2038</v>
      </c>
      <c r="F78" s="276"/>
      <c r="G78" s="276"/>
      <c r="H78" s="256">
        <v>1705288728.77648</v>
      </c>
      <c r="I78" s="256"/>
      <c r="J78" s="13">
        <v>1525216832.6487899</v>
      </c>
      <c r="K78" s="13">
        <v>1290111109.70524</v>
      </c>
      <c r="L78" s="13">
        <v>975977302.91559505</v>
      </c>
    </row>
    <row r="79" spans="2:12" s="1" customFormat="1" ht="8.85" customHeight="1" x14ac:dyDescent="0.15">
      <c r="B79" s="62">
        <v>45597</v>
      </c>
      <c r="C79" s="63">
        <v>47665</v>
      </c>
      <c r="D79" s="13">
        <v>68</v>
      </c>
      <c r="E79" s="64">
        <v>2068</v>
      </c>
      <c r="F79" s="276"/>
      <c r="G79" s="276"/>
      <c r="H79" s="256">
        <v>1690304793.4851699</v>
      </c>
      <c r="I79" s="256"/>
      <c r="J79" s="13">
        <v>1509333639.23382</v>
      </c>
      <c r="K79" s="13">
        <v>1273534001.04513</v>
      </c>
      <c r="L79" s="13">
        <v>959487299.76165605</v>
      </c>
    </row>
    <row r="80" spans="2:12" s="1" customFormat="1" ht="8.85" customHeight="1" x14ac:dyDescent="0.15">
      <c r="B80" s="62">
        <v>45597</v>
      </c>
      <c r="C80" s="63">
        <v>47696</v>
      </c>
      <c r="D80" s="13">
        <v>69</v>
      </c>
      <c r="E80" s="64">
        <v>2099</v>
      </c>
      <c r="F80" s="276"/>
      <c r="G80" s="276"/>
      <c r="H80" s="256">
        <v>1675387714.8914399</v>
      </c>
      <c r="I80" s="256"/>
      <c r="J80" s="13">
        <v>1493476296.0845399</v>
      </c>
      <c r="K80" s="13">
        <v>1256949182.2520499</v>
      </c>
      <c r="L80" s="13">
        <v>942981180.86194599</v>
      </c>
    </row>
    <row r="81" spans="2:12" s="1" customFormat="1" ht="8.85" customHeight="1" x14ac:dyDescent="0.15">
      <c r="B81" s="62">
        <v>45597</v>
      </c>
      <c r="C81" s="63">
        <v>47727</v>
      </c>
      <c r="D81" s="13">
        <v>70</v>
      </c>
      <c r="E81" s="64">
        <v>2130</v>
      </c>
      <c r="F81" s="276"/>
      <c r="G81" s="276"/>
      <c r="H81" s="256">
        <v>1660555656.8439901</v>
      </c>
      <c r="I81" s="256"/>
      <c r="J81" s="13">
        <v>1477744062.12186</v>
      </c>
      <c r="K81" s="13">
        <v>1240545511.0042901</v>
      </c>
      <c r="L81" s="13">
        <v>926732997.59060597</v>
      </c>
    </row>
    <row r="82" spans="2:12" s="1" customFormat="1" ht="8.85" customHeight="1" x14ac:dyDescent="0.15">
      <c r="B82" s="62">
        <v>45597</v>
      </c>
      <c r="C82" s="63">
        <v>47757</v>
      </c>
      <c r="D82" s="13">
        <v>71</v>
      </c>
      <c r="E82" s="64">
        <v>2160</v>
      </c>
      <c r="F82" s="276"/>
      <c r="G82" s="276"/>
      <c r="H82" s="256">
        <v>1645559663.4841101</v>
      </c>
      <c r="I82" s="256"/>
      <c r="J82" s="13">
        <v>1461995312.3547201</v>
      </c>
      <c r="K82" s="13">
        <v>1224303880.5847199</v>
      </c>
      <c r="L82" s="13">
        <v>910850780.68343794</v>
      </c>
    </row>
    <row r="83" spans="2:12" s="1" customFormat="1" ht="8.85" customHeight="1" x14ac:dyDescent="0.15">
      <c r="B83" s="62">
        <v>45597</v>
      </c>
      <c r="C83" s="63">
        <v>47788</v>
      </c>
      <c r="D83" s="13">
        <v>72</v>
      </c>
      <c r="E83" s="64">
        <v>2191</v>
      </c>
      <c r="F83" s="276"/>
      <c r="G83" s="276"/>
      <c r="H83" s="256">
        <v>1630852441.57057</v>
      </c>
      <c r="I83" s="256"/>
      <c r="J83" s="13">
        <v>1446471210.14657</v>
      </c>
      <c r="K83" s="13">
        <v>1208223094.8231001</v>
      </c>
      <c r="L83" s="13">
        <v>895079810.59848297</v>
      </c>
    </row>
    <row r="84" spans="2:12" s="1" customFormat="1" ht="8.85" customHeight="1" x14ac:dyDescent="0.15">
      <c r="B84" s="62">
        <v>45597</v>
      </c>
      <c r="C84" s="63">
        <v>47818</v>
      </c>
      <c r="D84" s="13">
        <v>73</v>
      </c>
      <c r="E84" s="64">
        <v>2221</v>
      </c>
      <c r="F84" s="276"/>
      <c r="G84" s="276"/>
      <c r="H84" s="256">
        <v>1614741284.1240101</v>
      </c>
      <c r="I84" s="256"/>
      <c r="J84" s="13">
        <v>1429830758.4317601</v>
      </c>
      <c r="K84" s="13">
        <v>1191383939.96574</v>
      </c>
      <c r="L84" s="13">
        <v>878987002.65122294</v>
      </c>
    </row>
    <row r="85" spans="2:12" s="1" customFormat="1" ht="8.85" customHeight="1" x14ac:dyDescent="0.15">
      <c r="B85" s="62">
        <v>45597</v>
      </c>
      <c r="C85" s="63">
        <v>47849</v>
      </c>
      <c r="D85" s="13">
        <v>74</v>
      </c>
      <c r="E85" s="64">
        <v>2252</v>
      </c>
      <c r="F85" s="276"/>
      <c r="G85" s="276"/>
      <c r="H85" s="256">
        <v>1599418921.8743501</v>
      </c>
      <c r="I85" s="256"/>
      <c r="J85" s="13">
        <v>1413860934.6832099</v>
      </c>
      <c r="K85" s="13">
        <v>1175081242.95225</v>
      </c>
      <c r="L85" s="13">
        <v>863287048.44938397</v>
      </c>
    </row>
    <row r="86" spans="2:12" s="1" customFormat="1" ht="8.85" customHeight="1" x14ac:dyDescent="0.15">
      <c r="B86" s="62">
        <v>45597</v>
      </c>
      <c r="C86" s="63">
        <v>47880</v>
      </c>
      <c r="D86" s="13">
        <v>75</v>
      </c>
      <c r="E86" s="64">
        <v>2283</v>
      </c>
      <c r="F86" s="276"/>
      <c r="G86" s="276"/>
      <c r="H86" s="256">
        <v>1584479350.45138</v>
      </c>
      <c r="I86" s="256"/>
      <c r="J86" s="13">
        <v>1398278976.88782</v>
      </c>
      <c r="K86" s="13">
        <v>1159175303.8578</v>
      </c>
      <c r="L86" s="13">
        <v>847994569.29744804</v>
      </c>
    </row>
    <row r="87" spans="2:12" s="1" customFormat="1" ht="8.85" customHeight="1" x14ac:dyDescent="0.15">
      <c r="B87" s="62">
        <v>45597</v>
      </c>
      <c r="C87" s="63">
        <v>47908</v>
      </c>
      <c r="D87" s="13">
        <v>76</v>
      </c>
      <c r="E87" s="64">
        <v>2311</v>
      </c>
      <c r="F87" s="276"/>
      <c r="G87" s="276"/>
      <c r="H87" s="256">
        <v>1569099975.5950401</v>
      </c>
      <c r="I87" s="256"/>
      <c r="J87" s="13">
        <v>1382585452.9420099</v>
      </c>
      <c r="K87" s="13">
        <v>1143532181.4579599</v>
      </c>
      <c r="L87" s="13">
        <v>833349834.18378401</v>
      </c>
    </row>
    <row r="88" spans="2:12" s="1" customFormat="1" ht="8.85" customHeight="1" x14ac:dyDescent="0.15">
      <c r="B88" s="62">
        <v>45597</v>
      </c>
      <c r="C88" s="63">
        <v>47939</v>
      </c>
      <c r="D88" s="13">
        <v>77</v>
      </c>
      <c r="E88" s="64">
        <v>2342</v>
      </c>
      <c r="F88" s="276"/>
      <c r="G88" s="276"/>
      <c r="H88" s="256">
        <v>1554476841.10535</v>
      </c>
      <c r="I88" s="256"/>
      <c r="J88" s="13">
        <v>1367377416.06476</v>
      </c>
      <c r="K88" s="13">
        <v>1128077412.9538801</v>
      </c>
      <c r="L88" s="13">
        <v>818605174.26833498</v>
      </c>
    </row>
    <row r="89" spans="2:12" s="1" customFormat="1" ht="8.85" customHeight="1" x14ac:dyDescent="0.15">
      <c r="B89" s="62">
        <v>45597</v>
      </c>
      <c r="C89" s="63">
        <v>47969</v>
      </c>
      <c r="D89" s="13">
        <v>78</v>
      </c>
      <c r="E89" s="64">
        <v>2372</v>
      </c>
      <c r="F89" s="276"/>
      <c r="G89" s="276"/>
      <c r="H89" s="256">
        <v>1539853259.4524801</v>
      </c>
      <c r="I89" s="256"/>
      <c r="J89" s="13">
        <v>1352290644.5868299</v>
      </c>
      <c r="K89" s="13">
        <v>1112885058.6491699</v>
      </c>
      <c r="L89" s="13">
        <v>804270199.18040204</v>
      </c>
    </row>
    <row r="90" spans="2:12" s="1" customFormat="1" ht="8.85" customHeight="1" x14ac:dyDescent="0.15">
      <c r="B90" s="62">
        <v>45597</v>
      </c>
      <c r="C90" s="63">
        <v>48000</v>
      </c>
      <c r="D90" s="13">
        <v>79</v>
      </c>
      <c r="E90" s="64">
        <v>2403</v>
      </c>
      <c r="F90" s="276"/>
      <c r="G90" s="276"/>
      <c r="H90" s="256">
        <v>1525108981.2063601</v>
      </c>
      <c r="I90" s="256"/>
      <c r="J90" s="13">
        <v>1337070677.0475099</v>
      </c>
      <c r="K90" s="13">
        <v>1097561148.8127401</v>
      </c>
      <c r="L90" s="13">
        <v>789836156.11140704</v>
      </c>
    </row>
    <row r="91" spans="2:12" s="1" customFormat="1" ht="8.85" customHeight="1" x14ac:dyDescent="0.15">
      <c r="B91" s="62">
        <v>45597</v>
      </c>
      <c r="C91" s="63">
        <v>48030</v>
      </c>
      <c r="D91" s="13">
        <v>80</v>
      </c>
      <c r="E91" s="64">
        <v>2433</v>
      </c>
      <c r="F91" s="276"/>
      <c r="G91" s="276"/>
      <c r="H91" s="256">
        <v>1510403046.3266201</v>
      </c>
      <c r="I91" s="256"/>
      <c r="J91" s="13">
        <v>1322004395.6225901</v>
      </c>
      <c r="K91" s="13">
        <v>1082522738.57812</v>
      </c>
      <c r="L91" s="13">
        <v>775820758.66309702</v>
      </c>
    </row>
    <row r="92" spans="2:12" s="1" customFormat="1" ht="8.85" customHeight="1" x14ac:dyDescent="0.15">
      <c r="B92" s="62">
        <v>45597</v>
      </c>
      <c r="C92" s="63">
        <v>48061</v>
      </c>
      <c r="D92" s="13">
        <v>81</v>
      </c>
      <c r="E92" s="64">
        <v>2464</v>
      </c>
      <c r="F92" s="276"/>
      <c r="G92" s="276"/>
      <c r="H92" s="256">
        <v>1496293478.1935101</v>
      </c>
      <c r="I92" s="256"/>
      <c r="J92" s="13">
        <v>1307433499.29971</v>
      </c>
      <c r="K92" s="13">
        <v>1067868632.12779</v>
      </c>
      <c r="L92" s="13">
        <v>762076935.00317705</v>
      </c>
    </row>
    <row r="93" spans="2:12" s="1" customFormat="1" ht="8.85" customHeight="1" x14ac:dyDescent="0.15">
      <c r="B93" s="62">
        <v>45597</v>
      </c>
      <c r="C93" s="63">
        <v>48092</v>
      </c>
      <c r="D93" s="13">
        <v>82</v>
      </c>
      <c r="E93" s="64">
        <v>2495</v>
      </c>
      <c r="F93" s="276"/>
      <c r="G93" s="276"/>
      <c r="H93" s="256">
        <v>1482271454.3568201</v>
      </c>
      <c r="I93" s="256"/>
      <c r="J93" s="13">
        <v>1292984591.4898801</v>
      </c>
      <c r="K93" s="13">
        <v>1053381443.65576</v>
      </c>
      <c r="L93" s="13">
        <v>748554233.71152401</v>
      </c>
    </row>
    <row r="94" spans="2:12" s="1" customFormat="1" ht="8.85" customHeight="1" x14ac:dyDescent="0.15">
      <c r="B94" s="62">
        <v>45597</v>
      </c>
      <c r="C94" s="63">
        <v>48122</v>
      </c>
      <c r="D94" s="13">
        <v>83</v>
      </c>
      <c r="E94" s="64">
        <v>2525</v>
      </c>
      <c r="F94" s="276"/>
      <c r="G94" s="276"/>
      <c r="H94" s="256">
        <v>1467019433.98666</v>
      </c>
      <c r="I94" s="256"/>
      <c r="J94" s="13">
        <v>1277579786.36638</v>
      </c>
      <c r="K94" s="13">
        <v>1038269540.2987</v>
      </c>
      <c r="L94" s="13">
        <v>734790959.30155599</v>
      </c>
    </row>
    <row r="95" spans="2:12" s="1" customFormat="1" ht="8.85" customHeight="1" x14ac:dyDescent="0.15">
      <c r="B95" s="62">
        <v>45597</v>
      </c>
      <c r="C95" s="63">
        <v>48153</v>
      </c>
      <c r="D95" s="13">
        <v>84</v>
      </c>
      <c r="E95" s="64">
        <v>2556</v>
      </c>
      <c r="F95" s="276"/>
      <c r="G95" s="276"/>
      <c r="H95" s="256">
        <v>1453154958.5727401</v>
      </c>
      <c r="I95" s="256"/>
      <c r="J95" s="13">
        <v>1263359271.80656</v>
      </c>
      <c r="K95" s="13">
        <v>1024101603.93207</v>
      </c>
      <c r="L95" s="13">
        <v>721694435.56234801</v>
      </c>
    </row>
    <row r="96" spans="2:12" s="1" customFormat="1" ht="8.85" customHeight="1" x14ac:dyDescent="0.15">
      <c r="B96" s="62">
        <v>45597</v>
      </c>
      <c r="C96" s="63">
        <v>48183</v>
      </c>
      <c r="D96" s="13">
        <v>85</v>
      </c>
      <c r="E96" s="64">
        <v>2586</v>
      </c>
      <c r="F96" s="276"/>
      <c r="G96" s="276"/>
      <c r="H96" s="256">
        <v>1438549336.7053599</v>
      </c>
      <c r="I96" s="256"/>
      <c r="J96" s="13">
        <v>1248608437.3299401</v>
      </c>
      <c r="K96" s="13">
        <v>1009653155.52245</v>
      </c>
      <c r="L96" s="13">
        <v>708595844.080827</v>
      </c>
    </row>
    <row r="97" spans="2:12" s="1" customFormat="1" ht="8.85" customHeight="1" x14ac:dyDescent="0.15">
      <c r="B97" s="62">
        <v>45597</v>
      </c>
      <c r="C97" s="63">
        <v>48214</v>
      </c>
      <c r="D97" s="13">
        <v>86</v>
      </c>
      <c r="E97" s="64">
        <v>2617</v>
      </c>
      <c r="F97" s="276"/>
      <c r="G97" s="276"/>
      <c r="H97" s="256">
        <v>1424492438.8994901</v>
      </c>
      <c r="I97" s="256"/>
      <c r="J97" s="13">
        <v>1234310523.2158699</v>
      </c>
      <c r="K97" s="13">
        <v>995553185.07614005</v>
      </c>
      <c r="L97" s="13">
        <v>695740811.86509395</v>
      </c>
    </row>
    <row r="98" spans="2:12" s="1" customFormat="1" ht="8.85" customHeight="1" x14ac:dyDescent="0.15">
      <c r="B98" s="62">
        <v>45597</v>
      </c>
      <c r="C98" s="63">
        <v>48245</v>
      </c>
      <c r="D98" s="13">
        <v>87</v>
      </c>
      <c r="E98" s="64">
        <v>2648</v>
      </c>
      <c r="F98" s="276"/>
      <c r="G98" s="276"/>
      <c r="H98" s="256">
        <v>1409820470.8369</v>
      </c>
      <c r="I98" s="256"/>
      <c r="J98" s="13">
        <v>1219525468.7193799</v>
      </c>
      <c r="K98" s="13">
        <v>981126490.82369697</v>
      </c>
      <c r="L98" s="13">
        <v>682754600.36095405</v>
      </c>
    </row>
    <row r="99" spans="2:12" s="1" customFormat="1" ht="8.85" customHeight="1" x14ac:dyDescent="0.15">
      <c r="B99" s="62">
        <v>45597</v>
      </c>
      <c r="C99" s="63">
        <v>48274</v>
      </c>
      <c r="D99" s="13">
        <v>88</v>
      </c>
      <c r="E99" s="64">
        <v>2677</v>
      </c>
      <c r="F99" s="276"/>
      <c r="G99" s="276"/>
      <c r="H99" s="256">
        <v>1395741040.6005199</v>
      </c>
      <c r="I99" s="256"/>
      <c r="J99" s="13">
        <v>1205430713.3903799</v>
      </c>
      <c r="K99" s="13">
        <v>967479612.23313904</v>
      </c>
      <c r="L99" s="13">
        <v>670589891.052665</v>
      </c>
    </row>
    <row r="100" spans="2:12" s="1" customFormat="1" ht="8.85" customHeight="1" x14ac:dyDescent="0.15">
      <c r="B100" s="62">
        <v>45597</v>
      </c>
      <c r="C100" s="63">
        <v>48305</v>
      </c>
      <c r="D100" s="13">
        <v>89</v>
      </c>
      <c r="E100" s="64">
        <v>2708</v>
      </c>
      <c r="F100" s="276"/>
      <c r="G100" s="276"/>
      <c r="H100" s="256">
        <v>1382238897.5436399</v>
      </c>
      <c r="I100" s="256"/>
      <c r="J100" s="13">
        <v>1191744875.9858</v>
      </c>
      <c r="K100" s="13">
        <v>954062784.14531505</v>
      </c>
      <c r="L100" s="13">
        <v>658489349.94127095</v>
      </c>
    </row>
    <row r="101" spans="2:12" s="1" customFormat="1" ht="8.85" customHeight="1" x14ac:dyDescent="0.15">
      <c r="B101" s="62">
        <v>45597</v>
      </c>
      <c r="C101" s="63">
        <v>48335</v>
      </c>
      <c r="D101" s="13">
        <v>90</v>
      </c>
      <c r="E101" s="64">
        <v>2738</v>
      </c>
      <c r="F101" s="276"/>
      <c r="G101" s="276"/>
      <c r="H101" s="256">
        <v>1368482017.39221</v>
      </c>
      <c r="I101" s="256"/>
      <c r="J101" s="13">
        <v>1177947238.3689599</v>
      </c>
      <c r="K101" s="13">
        <v>940695935.68685102</v>
      </c>
      <c r="L101" s="13">
        <v>646602160.03761399</v>
      </c>
    </row>
    <row r="102" spans="2:12" s="1" customFormat="1" ht="8.85" customHeight="1" x14ac:dyDescent="0.15">
      <c r="B102" s="62">
        <v>45597</v>
      </c>
      <c r="C102" s="63">
        <v>48366</v>
      </c>
      <c r="D102" s="13">
        <v>91</v>
      </c>
      <c r="E102" s="64">
        <v>2769</v>
      </c>
      <c r="F102" s="276"/>
      <c r="G102" s="276"/>
      <c r="H102" s="256">
        <v>1355080624.07165</v>
      </c>
      <c r="I102" s="256"/>
      <c r="J102" s="13">
        <v>1164433410.4923201</v>
      </c>
      <c r="K102" s="13">
        <v>927539001.67992496</v>
      </c>
      <c r="L102" s="13">
        <v>634858126.48805702</v>
      </c>
    </row>
    <row r="103" spans="2:12" s="1" customFormat="1" ht="8.85" customHeight="1" x14ac:dyDescent="0.15">
      <c r="B103" s="62">
        <v>45597</v>
      </c>
      <c r="C103" s="63">
        <v>48396</v>
      </c>
      <c r="D103" s="13">
        <v>92</v>
      </c>
      <c r="E103" s="64">
        <v>2799</v>
      </c>
      <c r="F103" s="276"/>
      <c r="G103" s="276"/>
      <c r="H103" s="256">
        <v>1341592374.06195</v>
      </c>
      <c r="I103" s="256"/>
      <c r="J103" s="13">
        <v>1150950547.4021499</v>
      </c>
      <c r="K103" s="13">
        <v>914542628.00890005</v>
      </c>
      <c r="L103" s="13">
        <v>623396758.56566</v>
      </c>
    </row>
    <row r="104" spans="2:12" s="1" customFormat="1" ht="8.85" customHeight="1" x14ac:dyDescent="0.15">
      <c r="B104" s="62">
        <v>45597</v>
      </c>
      <c r="C104" s="63">
        <v>48427</v>
      </c>
      <c r="D104" s="13">
        <v>93</v>
      </c>
      <c r="E104" s="64">
        <v>2830</v>
      </c>
      <c r="F104" s="276"/>
      <c r="G104" s="276"/>
      <c r="H104" s="256">
        <v>1327709752.2430699</v>
      </c>
      <c r="I104" s="256"/>
      <c r="J104" s="13">
        <v>1137108764.9318299</v>
      </c>
      <c r="K104" s="13">
        <v>901246081.55785501</v>
      </c>
      <c r="L104" s="13">
        <v>611731149.63929296</v>
      </c>
    </row>
    <row r="105" spans="2:12" s="1" customFormat="1" ht="8.85" customHeight="1" x14ac:dyDescent="0.15">
      <c r="B105" s="62">
        <v>45597</v>
      </c>
      <c r="C105" s="63">
        <v>48458</v>
      </c>
      <c r="D105" s="13">
        <v>94</v>
      </c>
      <c r="E105" s="64">
        <v>2861</v>
      </c>
      <c r="F105" s="276"/>
      <c r="G105" s="276"/>
      <c r="H105" s="256">
        <v>1314326990.5850799</v>
      </c>
      <c r="I105" s="256"/>
      <c r="J105" s="13">
        <v>1123738000.96983</v>
      </c>
      <c r="K105" s="13">
        <v>888383620.58823204</v>
      </c>
      <c r="L105" s="13">
        <v>600446570.04935503</v>
      </c>
    </row>
    <row r="106" spans="2:12" s="1" customFormat="1" ht="8.85" customHeight="1" x14ac:dyDescent="0.15">
      <c r="B106" s="62">
        <v>45597</v>
      </c>
      <c r="C106" s="63">
        <v>48488</v>
      </c>
      <c r="D106" s="13">
        <v>95</v>
      </c>
      <c r="E106" s="64">
        <v>2891</v>
      </c>
      <c r="F106" s="276"/>
      <c r="G106" s="276"/>
      <c r="H106" s="256">
        <v>1300459899.9779301</v>
      </c>
      <c r="I106" s="256"/>
      <c r="J106" s="13">
        <v>1110056710.2809401</v>
      </c>
      <c r="K106" s="13">
        <v>875407794.20088398</v>
      </c>
      <c r="L106" s="13">
        <v>589250986.26772296</v>
      </c>
    </row>
    <row r="107" spans="2:12" s="1" customFormat="1" ht="8.85" customHeight="1" x14ac:dyDescent="0.15">
      <c r="B107" s="62">
        <v>45597</v>
      </c>
      <c r="C107" s="63">
        <v>48519</v>
      </c>
      <c r="D107" s="13">
        <v>96</v>
      </c>
      <c r="E107" s="64">
        <v>2922</v>
      </c>
      <c r="F107" s="276"/>
      <c r="G107" s="276"/>
      <c r="H107" s="256">
        <v>1287369018.4016199</v>
      </c>
      <c r="I107" s="256"/>
      <c r="J107" s="13">
        <v>1097018707.39484</v>
      </c>
      <c r="K107" s="13">
        <v>862925631.58393204</v>
      </c>
      <c r="L107" s="13">
        <v>578388830.74883902</v>
      </c>
    </row>
    <row r="108" spans="2:12" s="1" customFormat="1" ht="8.85" customHeight="1" x14ac:dyDescent="0.15">
      <c r="B108" s="62">
        <v>45597</v>
      </c>
      <c r="C108" s="63">
        <v>48549</v>
      </c>
      <c r="D108" s="13">
        <v>97</v>
      </c>
      <c r="E108" s="64">
        <v>2952</v>
      </c>
      <c r="F108" s="276"/>
      <c r="G108" s="276"/>
      <c r="H108" s="256">
        <v>1273927990.7562001</v>
      </c>
      <c r="I108" s="256"/>
      <c r="J108" s="13">
        <v>1083783215.3878601</v>
      </c>
      <c r="K108" s="13">
        <v>850416197.749488</v>
      </c>
      <c r="L108" s="13">
        <v>567667637.040007</v>
      </c>
    </row>
    <row r="109" spans="2:12" s="1" customFormat="1" ht="8.85" customHeight="1" x14ac:dyDescent="0.15">
      <c r="B109" s="62">
        <v>45597</v>
      </c>
      <c r="C109" s="63">
        <v>48580</v>
      </c>
      <c r="D109" s="13">
        <v>98</v>
      </c>
      <c r="E109" s="64">
        <v>2983</v>
      </c>
      <c r="F109" s="276"/>
      <c r="G109" s="276"/>
      <c r="H109" s="256">
        <v>1260405826.2015901</v>
      </c>
      <c r="I109" s="256"/>
      <c r="J109" s="13">
        <v>1070460685.76463</v>
      </c>
      <c r="K109" s="13">
        <v>837826161.84050703</v>
      </c>
      <c r="L109" s="13">
        <v>556894782.60000801</v>
      </c>
    </row>
    <row r="110" spans="2:12" s="1" customFormat="1" ht="8.85" customHeight="1" x14ac:dyDescent="0.15">
      <c r="B110" s="62">
        <v>45597</v>
      </c>
      <c r="C110" s="63">
        <v>48611</v>
      </c>
      <c r="D110" s="13">
        <v>99</v>
      </c>
      <c r="E110" s="64">
        <v>3014</v>
      </c>
      <c r="F110" s="276"/>
      <c r="G110" s="276"/>
      <c r="H110" s="256">
        <v>1247350487.96788</v>
      </c>
      <c r="I110" s="256"/>
      <c r="J110" s="13">
        <v>1057576032.85962</v>
      </c>
      <c r="K110" s="13">
        <v>825636508.56290197</v>
      </c>
      <c r="L110" s="13">
        <v>546468005.288679</v>
      </c>
    </row>
    <row r="111" spans="2:12" s="1" customFormat="1" ht="8.85" customHeight="1" x14ac:dyDescent="0.15">
      <c r="B111" s="62">
        <v>45597</v>
      </c>
      <c r="C111" s="63">
        <v>48639</v>
      </c>
      <c r="D111" s="13">
        <v>100</v>
      </c>
      <c r="E111" s="64">
        <v>3042</v>
      </c>
      <c r="F111" s="276"/>
      <c r="G111" s="276"/>
      <c r="H111" s="256">
        <v>1234435741.7650101</v>
      </c>
      <c r="I111" s="256"/>
      <c r="J111" s="13">
        <v>1045022664.7091</v>
      </c>
      <c r="K111" s="13">
        <v>813961970.14798701</v>
      </c>
      <c r="L111" s="13">
        <v>536679463.25998402</v>
      </c>
    </row>
    <row r="112" spans="2:12" s="1" customFormat="1" ht="8.85" customHeight="1" x14ac:dyDescent="0.15">
      <c r="B112" s="62">
        <v>45597</v>
      </c>
      <c r="C112" s="63">
        <v>48670</v>
      </c>
      <c r="D112" s="13">
        <v>101</v>
      </c>
      <c r="E112" s="64">
        <v>3073</v>
      </c>
      <c r="F112" s="276"/>
      <c r="G112" s="276"/>
      <c r="H112" s="256">
        <v>1221589316.8429999</v>
      </c>
      <c r="I112" s="256"/>
      <c r="J112" s="13">
        <v>1032393417.77332</v>
      </c>
      <c r="K112" s="13">
        <v>802080068.75281894</v>
      </c>
      <c r="L112" s="13">
        <v>526605276.71342701</v>
      </c>
    </row>
    <row r="113" spans="2:12" s="1" customFormat="1" ht="8.85" customHeight="1" x14ac:dyDescent="0.15">
      <c r="B113" s="62">
        <v>45597</v>
      </c>
      <c r="C113" s="63">
        <v>48700</v>
      </c>
      <c r="D113" s="13">
        <v>102</v>
      </c>
      <c r="E113" s="64">
        <v>3103</v>
      </c>
      <c r="F113" s="276"/>
      <c r="G113" s="276"/>
      <c r="H113" s="256">
        <v>1208682762.3318601</v>
      </c>
      <c r="I113" s="256"/>
      <c r="J113" s="13">
        <v>1019809115.91505</v>
      </c>
      <c r="K113" s="13">
        <v>790353088.21624601</v>
      </c>
      <c r="L113" s="13">
        <v>516778836.81858999</v>
      </c>
    </row>
    <row r="114" spans="2:12" s="1" customFormat="1" ht="8.85" customHeight="1" x14ac:dyDescent="0.15">
      <c r="B114" s="62">
        <v>45597</v>
      </c>
      <c r="C114" s="63">
        <v>48731</v>
      </c>
      <c r="D114" s="13">
        <v>103</v>
      </c>
      <c r="E114" s="64">
        <v>3134</v>
      </c>
      <c r="F114" s="276"/>
      <c r="G114" s="276"/>
      <c r="H114" s="256">
        <v>1195939940.8315899</v>
      </c>
      <c r="I114" s="256"/>
      <c r="J114" s="13">
        <v>1007346102.87105</v>
      </c>
      <c r="K114" s="13">
        <v>778708774.47616196</v>
      </c>
      <c r="L114" s="13">
        <v>507008515.24991101</v>
      </c>
    </row>
    <row r="115" spans="2:12" s="1" customFormat="1" ht="8.85" customHeight="1" x14ac:dyDescent="0.15">
      <c r="B115" s="62">
        <v>45597</v>
      </c>
      <c r="C115" s="63">
        <v>48761</v>
      </c>
      <c r="D115" s="13">
        <v>104</v>
      </c>
      <c r="E115" s="64">
        <v>3164</v>
      </c>
      <c r="F115" s="276"/>
      <c r="G115" s="276"/>
      <c r="H115" s="256">
        <v>1183256470.5221801</v>
      </c>
      <c r="I115" s="256"/>
      <c r="J115" s="13">
        <v>995026824.27070904</v>
      </c>
      <c r="K115" s="13">
        <v>767292430.46500897</v>
      </c>
      <c r="L115" s="13">
        <v>497527605.01364797</v>
      </c>
    </row>
    <row r="116" spans="2:12" s="1" customFormat="1" ht="8.85" customHeight="1" x14ac:dyDescent="0.15">
      <c r="B116" s="62">
        <v>45597</v>
      </c>
      <c r="C116" s="63">
        <v>48792</v>
      </c>
      <c r="D116" s="13">
        <v>105</v>
      </c>
      <c r="E116" s="64">
        <v>3195</v>
      </c>
      <c r="F116" s="276"/>
      <c r="G116" s="276"/>
      <c r="H116" s="256">
        <v>1170649190.37362</v>
      </c>
      <c r="I116" s="256"/>
      <c r="J116" s="13">
        <v>982755422.70281696</v>
      </c>
      <c r="K116" s="13">
        <v>755902300.01493096</v>
      </c>
      <c r="L116" s="13">
        <v>488066000.33399397</v>
      </c>
    </row>
    <row r="117" spans="2:12" s="1" customFormat="1" ht="8.85" customHeight="1" x14ac:dyDescent="0.15">
      <c r="B117" s="62">
        <v>45597</v>
      </c>
      <c r="C117" s="63">
        <v>48823</v>
      </c>
      <c r="D117" s="13">
        <v>106</v>
      </c>
      <c r="E117" s="64">
        <v>3226</v>
      </c>
      <c r="F117" s="276"/>
      <c r="G117" s="276"/>
      <c r="H117" s="256">
        <v>1158106181.6159401</v>
      </c>
      <c r="I117" s="256"/>
      <c r="J117" s="13">
        <v>970576649.253353</v>
      </c>
      <c r="K117" s="13">
        <v>744636206.91702795</v>
      </c>
      <c r="L117" s="13">
        <v>478755368.59519798</v>
      </c>
    </row>
    <row r="118" spans="2:12" s="1" customFormat="1" ht="8.85" customHeight="1" x14ac:dyDescent="0.15">
      <c r="B118" s="62">
        <v>45597</v>
      </c>
      <c r="C118" s="63">
        <v>48853</v>
      </c>
      <c r="D118" s="13">
        <v>107</v>
      </c>
      <c r="E118" s="64">
        <v>3256</v>
      </c>
      <c r="F118" s="276"/>
      <c r="G118" s="276"/>
      <c r="H118" s="256">
        <v>1145606782.27911</v>
      </c>
      <c r="I118" s="256"/>
      <c r="J118" s="13">
        <v>958525332.78999996</v>
      </c>
      <c r="K118" s="13">
        <v>733580322.60817897</v>
      </c>
      <c r="L118" s="13">
        <v>469713740.24602598</v>
      </c>
    </row>
    <row r="119" spans="2:12" s="1" customFormat="1" ht="8.85" customHeight="1" x14ac:dyDescent="0.15">
      <c r="B119" s="62">
        <v>45597</v>
      </c>
      <c r="C119" s="63">
        <v>48884</v>
      </c>
      <c r="D119" s="13">
        <v>108</v>
      </c>
      <c r="E119" s="64">
        <v>3287</v>
      </c>
      <c r="F119" s="276"/>
      <c r="G119" s="276"/>
      <c r="H119" s="256">
        <v>1133171025.4631701</v>
      </c>
      <c r="I119" s="256"/>
      <c r="J119" s="13">
        <v>946512294.66206205</v>
      </c>
      <c r="K119" s="13">
        <v>722544218.86757398</v>
      </c>
      <c r="L119" s="13">
        <v>460687725.62990099</v>
      </c>
    </row>
    <row r="120" spans="2:12" s="1" customFormat="1" ht="8.85" customHeight="1" x14ac:dyDescent="0.15">
      <c r="B120" s="62">
        <v>45597</v>
      </c>
      <c r="C120" s="63">
        <v>48914</v>
      </c>
      <c r="D120" s="13">
        <v>109</v>
      </c>
      <c r="E120" s="64">
        <v>3317</v>
      </c>
      <c r="F120" s="276"/>
      <c r="G120" s="276"/>
      <c r="H120" s="256">
        <v>1120010182.7581</v>
      </c>
      <c r="I120" s="256"/>
      <c r="J120" s="13">
        <v>933983770.61683095</v>
      </c>
      <c r="K120" s="13">
        <v>711225416.14030099</v>
      </c>
      <c r="L120" s="13">
        <v>451612092.49409801</v>
      </c>
    </row>
    <row r="121" spans="2:12" s="1" customFormat="1" ht="8.85" customHeight="1" x14ac:dyDescent="0.15">
      <c r="B121" s="62">
        <v>45597</v>
      </c>
      <c r="C121" s="63">
        <v>48945</v>
      </c>
      <c r="D121" s="13">
        <v>110</v>
      </c>
      <c r="E121" s="64">
        <v>3348</v>
      </c>
      <c r="F121" s="276"/>
      <c r="G121" s="276"/>
      <c r="H121" s="256">
        <v>1107539981.1838601</v>
      </c>
      <c r="I121" s="256"/>
      <c r="J121" s="13">
        <v>922018320.32894504</v>
      </c>
      <c r="K121" s="13">
        <v>700328147.25666904</v>
      </c>
      <c r="L121" s="13">
        <v>442809057.23118502</v>
      </c>
    </row>
    <row r="122" spans="2:12" s="1" customFormat="1" ht="8.85" customHeight="1" x14ac:dyDescent="0.15">
      <c r="B122" s="62">
        <v>45597</v>
      </c>
      <c r="C122" s="63">
        <v>48976</v>
      </c>
      <c r="D122" s="13">
        <v>111</v>
      </c>
      <c r="E122" s="64">
        <v>3379</v>
      </c>
      <c r="F122" s="276"/>
      <c r="G122" s="276"/>
      <c r="H122" s="256">
        <v>1094967067.95052</v>
      </c>
      <c r="I122" s="256"/>
      <c r="J122" s="13">
        <v>910005410.23657799</v>
      </c>
      <c r="K122" s="13">
        <v>689445749.35050404</v>
      </c>
      <c r="L122" s="13">
        <v>434081854.336766</v>
      </c>
    </row>
    <row r="123" spans="2:12" s="1" customFormat="1" ht="8.85" customHeight="1" x14ac:dyDescent="0.15">
      <c r="B123" s="62">
        <v>45597</v>
      </c>
      <c r="C123" s="63">
        <v>49004</v>
      </c>
      <c r="D123" s="13">
        <v>112</v>
      </c>
      <c r="E123" s="64">
        <v>3407</v>
      </c>
      <c r="F123" s="276"/>
      <c r="G123" s="276"/>
      <c r="H123" s="256">
        <v>1082684731.8580501</v>
      </c>
      <c r="I123" s="256"/>
      <c r="J123" s="13">
        <v>898419256.87257302</v>
      </c>
      <c r="K123" s="13">
        <v>679104005.90700305</v>
      </c>
      <c r="L123" s="13">
        <v>425934517.81485099</v>
      </c>
    </row>
    <row r="124" spans="2:12" s="1" customFormat="1" ht="8.85" customHeight="1" x14ac:dyDescent="0.15">
      <c r="B124" s="62">
        <v>45597</v>
      </c>
      <c r="C124" s="63">
        <v>49035</v>
      </c>
      <c r="D124" s="13">
        <v>113</v>
      </c>
      <c r="E124" s="64">
        <v>3438</v>
      </c>
      <c r="F124" s="276"/>
      <c r="G124" s="276"/>
      <c r="H124" s="256">
        <v>1070441775.04645</v>
      </c>
      <c r="I124" s="256"/>
      <c r="J124" s="13">
        <v>886753412.24403405</v>
      </c>
      <c r="K124" s="13">
        <v>668581263.12994206</v>
      </c>
      <c r="L124" s="13">
        <v>417558535.276187</v>
      </c>
    </row>
    <row r="125" spans="2:12" s="1" customFormat="1" ht="8.85" customHeight="1" x14ac:dyDescent="0.15">
      <c r="B125" s="62">
        <v>45597</v>
      </c>
      <c r="C125" s="63">
        <v>49065</v>
      </c>
      <c r="D125" s="13">
        <v>114</v>
      </c>
      <c r="E125" s="64">
        <v>3468</v>
      </c>
      <c r="F125" s="276"/>
      <c r="G125" s="276"/>
      <c r="H125" s="256">
        <v>1058202992.36573</v>
      </c>
      <c r="I125" s="256"/>
      <c r="J125" s="13">
        <v>875175929.43926895</v>
      </c>
      <c r="K125" s="13">
        <v>658228170.16817403</v>
      </c>
      <c r="L125" s="13">
        <v>409407422.76848799</v>
      </c>
    </row>
    <row r="126" spans="2:12" s="1" customFormat="1" ht="8.85" customHeight="1" x14ac:dyDescent="0.15">
      <c r="B126" s="62">
        <v>45597</v>
      </c>
      <c r="C126" s="63">
        <v>49096</v>
      </c>
      <c r="D126" s="13">
        <v>115</v>
      </c>
      <c r="E126" s="64">
        <v>3499</v>
      </c>
      <c r="F126" s="276"/>
      <c r="G126" s="276"/>
      <c r="H126" s="256">
        <v>1045143808.41589</v>
      </c>
      <c r="I126" s="256"/>
      <c r="J126" s="13">
        <v>862909420.56436098</v>
      </c>
      <c r="K126" s="13">
        <v>647351865.05759597</v>
      </c>
      <c r="L126" s="13">
        <v>400937123.91240299</v>
      </c>
    </row>
    <row r="127" spans="2:12" s="1" customFormat="1" ht="8.85" customHeight="1" x14ac:dyDescent="0.15">
      <c r="B127" s="62">
        <v>45597</v>
      </c>
      <c r="C127" s="63">
        <v>49126</v>
      </c>
      <c r="D127" s="13">
        <v>116</v>
      </c>
      <c r="E127" s="64">
        <v>3529</v>
      </c>
      <c r="F127" s="276"/>
      <c r="G127" s="276"/>
      <c r="H127" s="256">
        <v>1032915959.43691</v>
      </c>
      <c r="I127" s="256"/>
      <c r="J127" s="13">
        <v>851413841.57044697</v>
      </c>
      <c r="K127" s="13">
        <v>637155838.20478201</v>
      </c>
      <c r="L127" s="13">
        <v>393004585.28680998</v>
      </c>
    </row>
    <row r="128" spans="2:12" s="1" customFormat="1" ht="8.85" customHeight="1" x14ac:dyDescent="0.15">
      <c r="B128" s="62">
        <v>45597</v>
      </c>
      <c r="C128" s="63">
        <v>49157</v>
      </c>
      <c r="D128" s="13">
        <v>117</v>
      </c>
      <c r="E128" s="64">
        <v>3560</v>
      </c>
      <c r="F128" s="276"/>
      <c r="G128" s="276"/>
      <c r="H128" s="256">
        <v>1020879240.0788</v>
      </c>
      <c r="I128" s="256"/>
      <c r="J128" s="13">
        <v>840064959.66297996</v>
      </c>
      <c r="K128" s="13">
        <v>627064079.43281901</v>
      </c>
      <c r="L128" s="13">
        <v>385141656.18194097</v>
      </c>
    </row>
    <row r="129" spans="2:12" s="1" customFormat="1" ht="8.85" customHeight="1" x14ac:dyDescent="0.15">
      <c r="B129" s="62">
        <v>45597</v>
      </c>
      <c r="C129" s="63">
        <v>49188</v>
      </c>
      <c r="D129" s="13">
        <v>118</v>
      </c>
      <c r="E129" s="64">
        <v>3591</v>
      </c>
      <c r="F129" s="276"/>
      <c r="G129" s="276"/>
      <c r="H129" s="256">
        <v>1008802364.1815799</v>
      </c>
      <c r="I129" s="256"/>
      <c r="J129" s="13">
        <v>828719137.48948503</v>
      </c>
      <c r="K129" s="13">
        <v>617021808.56342697</v>
      </c>
      <c r="L129" s="13">
        <v>377368550.85863698</v>
      </c>
    </row>
    <row r="130" spans="2:12" s="1" customFormat="1" ht="8.85" customHeight="1" x14ac:dyDescent="0.15">
      <c r="B130" s="62">
        <v>45597</v>
      </c>
      <c r="C130" s="63">
        <v>49218</v>
      </c>
      <c r="D130" s="13">
        <v>119</v>
      </c>
      <c r="E130" s="64">
        <v>3621</v>
      </c>
      <c r="F130" s="276"/>
      <c r="G130" s="276"/>
      <c r="H130" s="256">
        <v>997045226.78590095</v>
      </c>
      <c r="I130" s="256"/>
      <c r="J130" s="13">
        <v>817716377.02640796</v>
      </c>
      <c r="K130" s="13">
        <v>607331223.80250502</v>
      </c>
      <c r="L130" s="13">
        <v>369919208.00976002</v>
      </c>
    </row>
    <row r="131" spans="2:12" s="1" customFormat="1" ht="8.85" customHeight="1" x14ac:dyDescent="0.15">
      <c r="B131" s="62">
        <v>45597</v>
      </c>
      <c r="C131" s="63">
        <v>49249</v>
      </c>
      <c r="D131" s="13">
        <v>120</v>
      </c>
      <c r="E131" s="64">
        <v>3652</v>
      </c>
      <c r="F131" s="276"/>
      <c r="G131" s="276"/>
      <c r="H131" s="256">
        <v>985357663.43024504</v>
      </c>
      <c r="I131" s="256"/>
      <c r="J131" s="13">
        <v>806760292.39576995</v>
      </c>
      <c r="K131" s="13">
        <v>597670088.38074398</v>
      </c>
      <c r="L131" s="13">
        <v>362492824.31175202</v>
      </c>
    </row>
    <row r="132" spans="2:12" s="1" customFormat="1" ht="8.85" customHeight="1" x14ac:dyDescent="0.15">
      <c r="B132" s="62">
        <v>45597</v>
      </c>
      <c r="C132" s="63">
        <v>49279</v>
      </c>
      <c r="D132" s="13">
        <v>121</v>
      </c>
      <c r="E132" s="64">
        <v>3682</v>
      </c>
      <c r="F132" s="276"/>
      <c r="G132" s="276"/>
      <c r="H132" s="256">
        <v>973605735.62461805</v>
      </c>
      <c r="I132" s="256"/>
      <c r="J132" s="13">
        <v>795829988.474594</v>
      </c>
      <c r="K132" s="13">
        <v>588121524.11165905</v>
      </c>
      <c r="L132" s="13">
        <v>355239336.49317402</v>
      </c>
    </row>
    <row r="133" spans="2:12" s="1" customFormat="1" ht="8.85" customHeight="1" x14ac:dyDescent="0.15">
      <c r="B133" s="62">
        <v>45597</v>
      </c>
      <c r="C133" s="63">
        <v>49310</v>
      </c>
      <c r="D133" s="13">
        <v>122</v>
      </c>
      <c r="E133" s="64">
        <v>3713</v>
      </c>
      <c r="F133" s="276"/>
      <c r="G133" s="276"/>
      <c r="H133" s="256">
        <v>961807951.71902096</v>
      </c>
      <c r="I133" s="256"/>
      <c r="J133" s="13">
        <v>784852993.08647501</v>
      </c>
      <c r="K133" s="13">
        <v>578534397.41871703</v>
      </c>
      <c r="L133" s="13">
        <v>347968380.02668798</v>
      </c>
    </row>
    <row r="134" spans="2:12" s="1" customFormat="1" ht="8.85" customHeight="1" x14ac:dyDescent="0.15">
      <c r="B134" s="62">
        <v>45597</v>
      </c>
      <c r="C134" s="63">
        <v>49341</v>
      </c>
      <c r="D134" s="13">
        <v>123</v>
      </c>
      <c r="E134" s="64">
        <v>3744</v>
      </c>
      <c r="F134" s="276"/>
      <c r="G134" s="276"/>
      <c r="H134" s="256">
        <v>950319714.08345306</v>
      </c>
      <c r="I134" s="256"/>
      <c r="J134" s="13">
        <v>774163110.98720205</v>
      </c>
      <c r="K134" s="13">
        <v>569203330.89942396</v>
      </c>
      <c r="L134" s="13">
        <v>340906002.54305202</v>
      </c>
    </row>
    <row r="135" spans="2:12" s="1" customFormat="1" ht="8.85" customHeight="1" x14ac:dyDescent="0.15">
      <c r="B135" s="62">
        <v>45597</v>
      </c>
      <c r="C135" s="63">
        <v>49369</v>
      </c>
      <c r="D135" s="13">
        <v>124</v>
      </c>
      <c r="E135" s="64">
        <v>3772</v>
      </c>
      <c r="F135" s="276"/>
      <c r="G135" s="276"/>
      <c r="H135" s="256">
        <v>938886445.25791597</v>
      </c>
      <c r="I135" s="256"/>
      <c r="J135" s="13">
        <v>763677379.53632402</v>
      </c>
      <c r="K135" s="13">
        <v>560203738.22652602</v>
      </c>
      <c r="L135" s="13">
        <v>334232154.980703</v>
      </c>
    </row>
    <row r="136" spans="2:12" s="1" customFormat="1" ht="8.85" customHeight="1" x14ac:dyDescent="0.15">
      <c r="B136" s="62">
        <v>45597</v>
      </c>
      <c r="C136" s="63">
        <v>49400</v>
      </c>
      <c r="D136" s="13">
        <v>125</v>
      </c>
      <c r="E136" s="64">
        <v>3803</v>
      </c>
      <c r="F136" s="276"/>
      <c r="G136" s="276"/>
      <c r="H136" s="256">
        <v>927529413.94240701</v>
      </c>
      <c r="I136" s="256"/>
      <c r="J136" s="13">
        <v>753160140.15750301</v>
      </c>
      <c r="K136" s="13">
        <v>551083611.91978705</v>
      </c>
      <c r="L136" s="13">
        <v>327398241.43149298</v>
      </c>
    </row>
    <row r="137" spans="2:12" s="1" customFormat="1" ht="8.85" customHeight="1" x14ac:dyDescent="0.15">
      <c r="B137" s="62">
        <v>45597</v>
      </c>
      <c r="C137" s="63">
        <v>49430</v>
      </c>
      <c r="D137" s="13">
        <v>126</v>
      </c>
      <c r="E137" s="64">
        <v>3833</v>
      </c>
      <c r="F137" s="276"/>
      <c r="G137" s="276"/>
      <c r="H137" s="256">
        <v>916044809.52692902</v>
      </c>
      <c r="I137" s="256"/>
      <c r="J137" s="13">
        <v>742613628.75091505</v>
      </c>
      <c r="K137" s="13">
        <v>542029409.56779003</v>
      </c>
      <c r="L137" s="13">
        <v>320699129.30672699</v>
      </c>
    </row>
    <row r="138" spans="2:12" s="1" customFormat="1" ht="8.85" customHeight="1" x14ac:dyDescent="0.15">
      <c r="B138" s="62">
        <v>45597</v>
      </c>
      <c r="C138" s="63">
        <v>49461</v>
      </c>
      <c r="D138" s="13">
        <v>127</v>
      </c>
      <c r="E138" s="64">
        <v>3864</v>
      </c>
      <c r="F138" s="276"/>
      <c r="G138" s="276"/>
      <c r="H138" s="256">
        <v>904321821.661479</v>
      </c>
      <c r="I138" s="256"/>
      <c r="J138" s="13">
        <v>731866699.32954001</v>
      </c>
      <c r="K138" s="13">
        <v>532826744.56977898</v>
      </c>
      <c r="L138" s="13">
        <v>313918972.891123</v>
      </c>
    </row>
    <row r="139" spans="2:12" s="1" customFormat="1" ht="8.85" customHeight="1" x14ac:dyDescent="0.15">
      <c r="B139" s="62">
        <v>45597</v>
      </c>
      <c r="C139" s="63">
        <v>49491</v>
      </c>
      <c r="D139" s="13">
        <v>128</v>
      </c>
      <c r="E139" s="64">
        <v>3894</v>
      </c>
      <c r="F139" s="276"/>
      <c r="G139" s="276"/>
      <c r="H139" s="256">
        <v>893255849.06605899</v>
      </c>
      <c r="I139" s="256"/>
      <c r="J139" s="13">
        <v>721724428.23477697</v>
      </c>
      <c r="K139" s="13">
        <v>524149530.64180499</v>
      </c>
      <c r="L139" s="13">
        <v>307540866.637887</v>
      </c>
    </row>
    <row r="140" spans="2:12" s="1" customFormat="1" ht="8.85" customHeight="1" x14ac:dyDescent="0.15">
      <c r="B140" s="62">
        <v>45597</v>
      </c>
      <c r="C140" s="63">
        <v>49522</v>
      </c>
      <c r="D140" s="13">
        <v>129</v>
      </c>
      <c r="E140" s="64">
        <v>3925</v>
      </c>
      <c r="F140" s="276"/>
      <c r="G140" s="276"/>
      <c r="H140" s="256">
        <v>882283906.48066998</v>
      </c>
      <c r="I140" s="256"/>
      <c r="J140" s="13">
        <v>711650359.31210196</v>
      </c>
      <c r="K140" s="13">
        <v>515518864.27190101</v>
      </c>
      <c r="L140" s="13">
        <v>301195732.42108399</v>
      </c>
    </row>
    <row r="141" spans="2:12" s="1" customFormat="1" ht="8.85" customHeight="1" x14ac:dyDescent="0.15">
      <c r="B141" s="62">
        <v>45597</v>
      </c>
      <c r="C141" s="63">
        <v>49553</v>
      </c>
      <c r="D141" s="13">
        <v>130</v>
      </c>
      <c r="E141" s="64">
        <v>3956</v>
      </c>
      <c r="F141" s="276"/>
      <c r="G141" s="276"/>
      <c r="H141" s="256">
        <v>870756360.57530999</v>
      </c>
      <c r="I141" s="256"/>
      <c r="J141" s="13">
        <v>701160997.31761205</v>
      </c>
      <c r="K141" s="13">
        <v>506628634.05343002</v>
      </c>
      <c r="L141" s="13">
        <v>294747821.39195698</v>
      </c>
    </row>
    <row r="142" spans="2:12" s="1" customFormat="1" ht="8.85" customHeight="1" x14ac:dyDescent="0.15">
      <c r="B142" s="62">
        <v>45597</v>
      </c>
      <c r="C142" s="63">
        <v>49583</v>
      </c>
      <c r="D142" s="13">
        <v>131</v>
      </c>
      <c r="E142" s="64">
        <v>3986</v>
      </c>
      <c r="F142" s="276"/>
      <c r="G142" s="276"/>
      <c r="H142" s="256">
        <v>859986291.31998003</v>
      </c>
      <c r="I142" s="256"/>
      <c r="J142" s="13">
        <v>691351936.00304902</v>
      </c>
      <c r="K142" s="13">
        <v>498311525.94475597</v>
      </c>
      <c r="L142" s="13">
        <v>288720677.224033</v>
      </c>
    </row>
    <row r="143" spans="2:12" s="1" customFormat="1" ht="8.85" customHeight="1" x14ac:dyDescent="0.15">
      <c r="B143" s="62">
        <v>45597</v>
      </c>
      <c r="C143" s="63">
        <v>49614</v>
      </c>
      <c r="D143" s="13">
        <v>132</v>
      </c>
      <c r="E143" s="64">
        <v>4017</v>
      </c>
      <c r="F143" s="276"/>
      <c r="G143" s="276"/>
      <c r="H143" s="256">
        <v>849294302.81467903</v>
      </c>
      <c r="I143" s="256"/>
      <c r="J143" s="13">
        <v>681598529.48207605</v>
      </c>
      <c r="K143" s="13">
        <v>490032051.51306498</v>
      </c>
      <c r="L143" s="13">
        <v>282720995.667126</v>
      </c>
    </row>
    <row r="144" spans="2:12" s="1" customFormat="1" ht="8.85" customHeight="1" x14ac:dyDescent="0.15">
      <c r="B144" s="62">
        <v>45597</v>
      </c>
      <c r="C144" s="63">
        <v>49644</v>
      </c>
      <c r="D144" s="13">
        <v>133</v>
      </c>
      <c r="E144" s="64">
        <v>4047</v>
      </c>
      <c r="F144" s="276"/>
      <c r="G144" s="276"/>
      <c r="H144" s="256">
        <v>838631959.53940904</v>
      </c>
      <c r="I144" s="256"/>
      <c r="J144" s="13">
        <v>671936763.757882</v>
      </c>
      <c r="K144" s="13">
        <v>481896767.04066098</v>
      </c>
      <c r="L144" s="13">
        <v>276887704.56200403</v>
      </c>
    </row>
    <row r="145" spans="2:12" s="1" customFormat="1" ht="8.85" customHeight="1" x14ac:dyDescent="0.15">
      <c r="B145" s="62">
        <v>45597</v>
      </c>
      <c r="C145" s="63">
        <v>49675</v>
      </c>
      <c r="D145" s="13">
        <v>134</v>
      </c>
      <c r="E145" s="64">
        <v>4078</v>
      </c>
      <c r="F145" s="276"/>
      <c r="G145" s="276"/>
      <c r="H145" s="256">
        <v>828008350.57416999</v>
      </c>
      <c r="I145" s="256"/>
      <c r="J145" s="13">
        <v>662299596.03675199</v>
      </c>
      <c r="K145" s="13">
        <v>473777238.66547298</v>
      </c>
      <c r="L145" s="13">
        <v>271069384.84914798</v>
      </c>
    </row>
    <row r="146" spans="2:12" s="1" customFormat="1" ht="8.85" customHeight="1" x14ac:dyDescent="0.15">
      <c r="B146" s="62">
        <v>45597</v>
      </c>
      <c r="C146" s="63">
        <v>49706</v>
      </c>
      <c r="D146" s="13">
        <v>135</v>
      </c>
      <c r="E146" s="64">
        <v>4109</v>
      </c>
      <c r="F146" s="276"/>
      <c r="G146" s="276"/>
      <c r="H146" s="256">
        <v>817413495.42895997</v>
      </c>
      <c r="I146" s="256"/>
      <c r="J146" s="13">
        <v>652716146.405321</v>
      </c>
      <c r="K146" s="13">
        <v>465734222.30162698</v>
      </c>
      <c r="L146" s="13">
        <v>265338975.89120299</v>
      </c>
    </row>
    <row r="147" spans="2:12" s="1" customFormat="1" ht="8.85" customHeight="1" x14ac:dyDescent="0.15">
      <c r="B147" s="62">
        <v>45597</v>
      </c>
      <c r="C147" s="63">
        <v>49735</v>
      </c>
      <c r="D147" s="13">
        <v>136</v>
      </c>
      <c r="E147" s="64">
        <v>4138</v>
      </c>
      <c r="F147" s="276"/>
      <c r="G147" s="276"/>
      <c r="H147" s="256">
        <v>806852683.06378102</v>
      </c>
      <c r="I147" s="256"/>
      <c r="J147" s="13">
        <v>643260881.73386598</v>
      </c>
      <c r="K147" s="13">
        <v>457895503.22159499</v>
      </c>
      <c r="L147" s="13">
        <v>259839291.437341</v>
      </c>
    </row>
    <row r="148" spans="2:12" s="1" customFormat="1" ht="8.85" customHeight="1" x14ac:dyDescent="0.15">
      <c r="B148" s="62">
        <v>45597</v>
      </c>
      <c r="C148" s="63">
        <v>49766</v>
      </c>
      <c r="D148" s="13">
        <v>137</v>
      </c>
      <c r="E148" s="64">
        <v>4169</v>
      </c>
      <c r="F148" s="276"/>
      <c r="G148" s="276"/>
      <c r="H148" s="256">
        <v>796354432.67568302</v>
      </c>
      <c r="I148" s="256"/>
      <c r="J148" s="13">
        <v>633814360.66764903</v>
      </c>
      <c r="K148" s="13">
        <v>450023719.39953202</v>
      </c>
      <c r="L148" s="13">
        <v>254290695.15566099</v>
      </c>
    </row>
    <row r="149" spans="2:12" s="1" customFormat="1" ht="8.85" customHeight="1" x14ac:dyDescent="0.15">
      <c r="B149" s="62">
        <v>45597</v>
      </c>
      <c r="C149" s="63">
        <v>49796</v>
      </c>
      <c r="D149" s="13">
        <v>138</v>
      </c>
      <c r="E149" s="64">
        <v>4199</v>
      </c>
      <c r="F149" s="276"/>
      <c r="G149" s="276"/>
      <c r="H149" s="256">
        <v>785918153.29760695</v>
      </c>
      <c r="I149" s="256"/>
      <c r="J149" s="13">
        <v>624481466.64400494</v>
      </c>
      <c r="K149" s="13">
        <v>442305816.90140098</v>
      </c>
      <c r="L149" s="13">
        <v>248905101.96348801</v>
      </c>
    </row>
    <row r="150" spans="2:12" s="1" customFormat="1" ht="8.85" customHeight="1" x14ac:dyDescent="0.15">
      <c r="B150" s="62">
        <v>45597</v>
      </c>
      <c r="C150" s="63">
        <v>49827</v>
      </c>
      <c r="D150" s="13">
        <v>139</v>
      </c>
      <c r="E150" s="64">
        <v>4230</v>
      </c>
      <c r="F150" s="276"/>
      <c r="G150" s="276"/>
      <c r="H150" s="256">
        <v>775565675.61955404</v>
      </c>
      <c r="I150" s="256"/>
      <c r="J150" s="13">
        <v>615210292.778458</v>
      </c>
      <c r="K150" s="13">
        <v>434631083.71451497</v>
      </c>
      <c r="L150" s="13">
        <v>243550233.378598</v>
      </c>
    </row>
    <row r="151" spans="2:12" s="1" customFormat="1" ht="8.85" customHeight="1" x14ac:dyDescent="0.15">
      <c r="B151" s="62">
        <v>45597</v>
      </c>
      <c r="C151" s="63">
        <v>49857</v>
      </c>
      <c r="D151" s="13">
        <v>140</v>
      </c>
      <c r="E151" s="64">
        <v>4260</v>
      </c>
      <c r="F151" s="276"/>
      <c r="G151" s="276"/>
      <c r="H151" s="256">
        <v>765364015.28152502</v>
      </c>
      <c r="I151" s="256"/>
      <c r="J151" s="13">
        <v>606121392.63019502</v>
      </c>
      <c r="K151" s="13">
        <v>427156057.64643502</v>
      </c>
      <c r="L151" s="13">
        <v>238380332.06044501</v>
      </c>
    </row>
    <row r="152" spans="2:12" s="1" customFormat="1" ht="8.85" customHeight="1" x14ac:dyDescent="0.15">
      <c r="B152" s="62">
        <v>45597</v>
      </c>
      <c r="C152" s="63">
        <v>49888</v>
      </c>
      <c r="D152" s="13">
        <v>141</v>
      </c>
      <c r="E152" s="64">
        <v>4291</v>
      </c>
      <c r="F152" s="276"/>
      <c r="G152" s="276"/>
      <c r="H152" s="256">
        <v>755291243.43351698</v>
      </c>
      <c r="I152" s="256"/>
      <c r="J152" s="13">
        <v>597129877.54128599</v>
      </c>
      <c r="K152" s="13">
        <v>419749175.61584198</v>
      </c>
      <c r="L152" s="13">
        <v>233254656.40336201</v>
      </c>
    </row>
    <row r="153" spans="2:12" s="1" customFormat="1" ht="8.85" customHeight="1" x14ac:dyDescent="0.15">
      <c r="B153" s="62">
        <v>45597</v>
      </c>
      <c r="C153" s="63">
        <v>49919</v>
      </c>
      <c r="D153" s="13">
        <v>142</v>
      </c>
      <c r="E153" s="64">
        <v>4322</v>
      </c>
      <c r="F153" s="276"/>
      <c r="G153" s="276"/>
      <c r="H153" s="256">
        <v>745313356.92553496</v>
      </c>
      <c r="I153" s="256"/>
      <c r="J153" s="13">
        <v>588242008.08562005</v>
      </c>
      <c r="K153" s="13">
        <v>412449877.07445699</v>
      </c>
      <c r="L153" s="13">
        <v>228227655.23704299</v>
      </c>
    </row>
    <row r="154" spans="2:12" s="1" customFormat="1" ht="8.85" customHeight="1" x14ac:dyDescent="0.15">
      <c r="B154" s="62">
        <v>45597</v>
      </c>
      <c r="C154" s="63">
        <v>49949</v>
      </c>
      <c r="D154" s="13">
        <v>143</v>
      </c>
      <c r="E154" s="64">
        <v>4352</v>
      </c>
      <c r="F154" s="276"/>
      <c r="G154" s="276"/>
      <c r="H154" s="256">
        <v>735422645.547575</v>
      </c>
      <c r="I154" s="256"/>
      <c r="J154" s="13">
        <v>579482987.29206598</v>
      </c>
      <c r="K154" s="13">
        <v>405308396.26928103</v>
      </c>
      <c r="L154" s="13">
        <v>223356591.73066899</v>
      </c>
    </row>
    <row r="155" spans="2:12" s="1" customFormat="1" ht="8.85" customHeight="1" x14ac:dyDescent="0.15">
      <c r="B155" s="62">
        <v>45597</v>
      </c>
      <c r="C155" s="63">
        <v>49980</v>
      </c>
      <c r="D155" s="13">
        <v>144</v>
      </c>
      <c r="E155" s="64">
        <v>4383</v>
      </c>
      <c r="F155" s="276"/>
      <c r="G155" s="276"/>
      <c r="H155" s="256">
        <v>725634980.459638</v>
      </c>
      <c r="I155" s="256"/>
      <c r="J155" s="13">
        <v>570800941.80204201</v>
      </c>
      <c r="K155" s="13">
        <v>398220564.977355</v>
      </c>
      <c r="L155" s="13">
        <v>218521149.87435299</v>
      </c>
    </row>
    <row r="156" spans="2:12" s="1" customFormat="1" ht="8.85" customHeight="1" x14ac:dyDescent="0.15">
      <c r="B156" s="62">
        <v>45597</v>
      </c>
      <c r="C156" s="63">
        <v>50010</v>
      </c>
      <c r="D156" s="13">
        <v>145</v>
      </c>
      <c r="E156" s="64">
        <v>4413</v>
      </c>
      <c r="F156" s="276"/>
      <c r="G156" s="276"/>
      <c r="H156" s="256">
        <v>715942871.47999406</v>
      </c>
      <c r="I156" s="256"/>
      <c r="J156" s="13">
        <v>562252506.50007796</v>
      </c>
      <c r="K156" s="13">
        <v>391291280.88269198</v>
      </c>
      <c r="L156" s="13">
        <v>213838572.73684099</v>
      </c>
    </row>
    <row r="157" spans="2:12" s="1" customFormat="1" ht="8.85" customHeight="1" x14ac:dyDescent="0.15">
      <c r="B157" s="62">
        <v>45597</v>
      </c>
      <c r="C157" s="63">
        <v>50041</v>
      </c>
      <c r="D157" s="13">
        <v>146</v>
      </c>
      <c r="E157" s="64">
        <v>4444</v>
      </c>
      <c r="F157" s="276"/>
      <c r="G157" s="276"/>
      <c r="H157" s="256">
        <v>706320742.14036798</v>
      </c>
      <c r="I157" s="256"/>
      <c r="J157" s="13">
        <v>553755139.62844896</v>
      </c>
      <c r="K157" s="13">
        <v>384397569.90433699</v>
      </c>
      <c r="L157" s="13">
        <v>209181430.90023601</v>
      </c>
    </row>
    <row r="158" spans="2:12" s="1" customFormat="1" ht="8.85" customHeight="1" x14ac:dyDescent="0.15">
      <c r="B158" s="62">
        <v>45597</v>
      </c>
      <c r="C158" s="63">
        <v>50072</v>
      </c>
      <c r="D158" s="13">
        <v>147</v>
      </c>
      <c r="E158" s="64">
        <v>4475</v>
      </c>
      <c r="F158" s="276"/>
      <c r="G158" s="276"/>
      <c r="H158" s="256">
        <v>696249414.23075998</v>
      </c>
      <c r="I158" s="256"/>
      <c r="J158" s="13">
        <v>544933405.50458002</v>
      </c>
      <c r="K158" s="13">
        <v>377311800.51411301</v>
      </c>
      <c r="L158" s="13">
        <v>204455832.24881801</v>
      </c>
    </row>
    <row r="159" spans="2:12" s="1" customFormat="1" ht="8.85" customHeight="1" x14ac:dyDescent="0.15">
      <c r="B159" s="62">
        <v>45597</v>
      </c>
      <c r="C159" s="63">
        <v>50100</v>
      </c>
      <c r="D159" s="13">
        <v>148</v>
      </c>
      <c r="E159" s="64">
        <v>4503</v>
      </c>
      <c r="F159" s="276"/>
      <c r="G159" s="276"/>
      <c r="H159" s="256">
        <v>686850063.09117198</v>
      </c>
      <c r="I159" s="256"/>
      <c r="J159" s="13">
        <v>536753215.13720697</v>
      </c>
      <c r="K159" s="13">
        <v>370794024.68993902</v>
      </c>
      <c r="L159" s="13">
        <v>200155189.03384399</v>
      </c>
    </row>
    <row r="160" spans="2:12" s="1" customFormat="1" ht="8.85" customHeight="1" x14ac:dyDescent="0.15">
      <c r="B160" s="62">
        <v>45597</v>
      </c>
      <c r="C160" s="63">
        <v>50131</v>
      </c>
      <c r="D160" s="13">
        <v>149</v>
      </c>
      <c r="E160" s="64">
        <v>4534</v>
      </c>
      <c r="F160" s="276"/>
      <c r="G160" s="276"/>
      <c r="H160" s="256">
        <v>677523230.32159996</v>
      </c>
      <c r="I160" s="256"/>
      <c r="J160" s="13">
        <v>528566557.30360198</v>
      </c>
      <c r="K160" s="13">
        <v>364209984.04281402</v>
      </c>
      <c r="L160" s="13">
        <v>195768400.83386701</v>
      </c>
    </row>
    <row r="161" spans="2:12" s="1" customFormat="1" ht="8.85" customHeight="1" x14ac:dyDescent="0.15">
      <c r="B161" s="62">
        <v>45597</v>
      </c>
      <c r="C161" s="63">
        <v>50161</v>
      </c>
      <c r="D161" s="13">
        <v>150</v>
      </c>
      <c r="E161" s="64">
        <v>4564</v>
      </c>
      <c r="F161" s="276"/>
      <c r="G161" s="276"/>
      <c r="H161" s="256">
        <v>668253421.92204702</v>
      </c>
      <c r="I161" s="256"/>
      <c r="J161" s="13">
        <v>520479037.48357201</v>
      </c>
      <c r="K161" s="13">
        <v>357754557.78966302</v>
      </c>
      <c r="L161" s="13">
        <v>191510242.050239</v>
      </c>
    </row>
    <row r="162" spans="2:12" s="1" customFormat="1" ht="8.85" customHeight="1" x14ac:dyDescent="0.15">
      <c r="B162" s="62">
        <v>45597</v>
      </c>
      <c r="C162" s="63">
        <v>50192</v>
      </c>
      <c r="D162" s="13">
        <v>151</v>
      </c>
      <c r="E162" s="64">
        <v>4595</v>
      </c>
      <c r="F162" s="276"/>
      <c r="G162" s="276"/>
      <c r="H162" s="256">
        <v>658970757.57251</v>
      </c>
      <c r="I162" s="256"/>
      <c r="J162" s="13">
        <v>512378588.94223398</v>
      </c>
      <c r="K162" s="13">
        <v>351290980.09332502</v>
      </c>
      <c r="L162" s="13">
        <v>187253717.404039</v>
      </c>
    </row>
    <row r="163" spans="2:12" s="1" customFormat="1" ht="8.85" customHeight="1" x14ac:dyDescent="0.15">
      <c r="B163" s="62">
        <v>45597</v>
      </c>
      <c r="C163" s="63">
        <v>50222</v>
      </c>
      <c r="D163" s="13">
        <v>152</v>
      </c>
      <c r="E163" s="64">
        <v>4625</v>
      </c>
      <c r="F163" s="276"/>
      <c r="G163" s="276"/>
      <c r="H163" s="256">
        <v>649799866.38299501</v>
      </c>
      <c r="I163" s="256"/>
      <c r="J163" s="13">
        <v>504418502.64610797</v>
      </c>
      <c r="K163" s="13">
        <v>344982290.51673698</v>
      </c>
      <c r="L163" s="13">
        <v>183137100.59364</v>
      </c>
    </row>
    <row r="164" spans="2:12" s="1" customFormat="1" ht="8.85" customHeight="1" x14ac:dyDescent="0.15">
      <c r="B164" s="62">
        <v>45597</v>
      </c>
      <c r="C164" s="63">
        <v>50253</v>
      </c>
      <c r="D164" s="13">
        <v>153</v>
      </c>
      <c r="E164" s="64">
        <v>4656</v>
      </c>
      <c r="F164" s="276"/>
      <c r="G164" s="276"/>
      <c r="H164" s="256">
        <v>640674707.68349695</v>
      </c>
      <c r="I164" s="256"/>
      <c r="J164" s="13">
        <v>496491421.86801398</v>
      </c>
      <c r="K164" s="13">
        <v>338697222.34481901</v>
      </c>
      <c r="L164" s="13">
        <v>179039059.33300599</v>
      </c>
    </row>
    <row r="165" spans="2:12" s="1" customFormat="1" ht="8.85" customHeight="1" x14ac:dyDescent="0.15">
      <c r="B165" s="62">
        <v>45597</v>
      </c>
      <c r="C165" s="63">
        <v>50284</v>
      </c>
      <c r="D165" s="13">
        <v>154</v>
      </c>
      <c r="E165" s="64">
        <v>4687</v>
      </c>
      <c r="F165" s="276"/>
      <c r="G165" s="276"/>
      <c r="H165" s="256">
        <v>631601122.13401496</v>
      </c>
      <c r="I165" s="256"/>
      <c r="J165" s="13">
        <v>488629678.748133</v>
      </c>
      <c r="K165" s="13">
        <v>332486350.08735102</v>
      </c>
      <c r="L165" s="13">
        <v>175011502.14917001</v>
      </c>
    </row>
    <row r="166" spans="2:12" s="1" customFormat="1" ht="8.85" customHeight="1" x14ac:dyDescent="0.15">
      <c r="B166" s="62">
        <v>45597</v>
      </c>
      <c r="C166" s="63">
        <v>50314</v>
      </c>
      <c r="D166" s="13">
        <v>155</v>
      </c>
      <c r="E166" s="64">
        <v>4717</v>
      </c>
      <c r="F166" s="276"/>
      <c r="G166" s="276"/>
      <c r="H166" s="256">
        <v>622592499.15455496</v>
      </c>
      <c r="I166" s="256"/>
      <c r="J166" s="13">
        <v>480869678.74727499</v>
      </c>
      <c r="K166" s="13">
        <v>326400743.46858299</v>
      </c>
      <c r="L166" s="13">
        <v>171103933.93843201</v>
      </c>
    </row>
    <row r="167" spans="2:12" s="1" customFormat="1" ht="8.85" customHeight="1" x14ac:dyDescent="0.15">
      <c r="B167" s="62">
        <v>45597</v>
      </c>
      <c r="C167" s="63">
        <v>50345</v>
      </c>
      <c r="D167" s="13">
        <v>156</v>
      </c>
      <c r="E167" s="64">
        <v>4748</v>
      </c>
      <c r="F167" s="276"/>
      <c r="G167" s="276"/>
      <c r="H167" s="256">
        <v>613643981.92510998</v>
      </c>
      <c r="I167" s="256"/>
      <c r="J167" s="13">
        <v>473154274.44825798</v>
      </c>
      <c r="K167" s="13">
        <v>320346959.64848399</v>
      </c>
      <c r="L167" s="13">
        <v>167219176.96351701</v>
      </c>
    </row>
    <row r="168" spans="2:12" s="1" customFormat="1" ht="8.85" customHeight="1" x14ac:dyDescent="0.15">
      <c r="B168" s="62">
        <v>45597</v>
      </c>
      <c r="C168" s="63">
        <v>50375</v>
      </c>
      <c r="D168" s="13">
        <v>157</v>
      </c>
      <c r="E168" s="64">
        <v>4778</v>
      </c>
      <c r="F168" s="276"/>
      <c r="G168" s="276"/>
      <c r="H168" s="256">
        <v>604698708.81568503</v>
      </c>
      <c r="I168" s="256"/>
      <c r="J168" s="13">
        <v>465491644.73166901</v>
      </c>
      <c r="K168" s="13">
        <v>314383320.11270398</v>
      </c>
      <c r="L168" s="13">
        <v>163433489.89448199</v>
      </c>
    </row>
    <row r="169" spans="2:12" s="1" customFormat="1" ht="8.85" customHeight="1" x14ac:dyDescent="0.15">
      <c r="B169" s="62">
        <v>45597</v>
      </c>
      <c r="C169" s="63">
        <v>50406</v>
      </c>
      <c r="D169" s="13">
        <v>158</v>
      </c>
      <c r="E169" s="64">
        <v>4809</v>
      </c>
      <c r="F169" s="276"/>
      <c r="G169" s="276"/>
      <c r="H169" s="256">
        <v>595874644.93627906</v>
      </c>
      <c r="I169" s="256"/>
      <c r="J169" s="13">
        <v>457920972.08795798</v>
      </c>
      <c r="K169" s="13">
        <v>308483708.28048497</v>
      </c>
      <c r="L169" s="13">
        <v>159687312.15372401</v>
      </c>
    </row>
    <row r="170" spans="2:12" s="1" customFormat="1" ht="8.85" customHeight="1" x14ac:dyDescent="0.15">
      <c r="B170" s="62">
        <v>45597</v>
      </c>
      <c r="C170" s="63">
        <v>50437</v>
      </c>
      <c r="D170" s="13">
        <v>159</v>
      </c>
      <c r="E170" s="64">
        <v>4840</v>
      </c>
      <c r="F170" s="276"/>
      <c r="G170" s="276"/>
      <c r="H170" s="256">
        <v>587101591.84689105</v>
      </c>
      <c r="I170" s="256"/>
      <c r="J170" s="13">
        <v>450413775.78199202</v>
      </c>
      <c r="K170" s="13">
        <v>302654723.71441799</v>
      </c>
      <c r="L170" s="13">
        <v>156006342.166868</v>
      </c>
    </row>
    <row r="171" spans="2:12" s="1" customFormat="1" ht="8.85" customHeight="1" x14ac:dyDescent="0.15">
      <c r="B171" s="62">
        <v>45597</v>
      </c>
      <c r="C171" s="63">
        <v>50465</v>
      </c>
      <c r="D171" s="13">
        <v>160</v>
      </c>
      <c r="E171" s="64">
        <v>4868</v>
      </c>
      <c r="F171" s="276"/>
      <c r="G171" s="276"/>
      <c r="H171" s="256">
        <v>578404454.23752201</v>
      </c>
      <c r="I171" s="256"/>
      <c r="J171" s="13">
        <v>443061648.13555998</v>
      </c>
      <c r="K171" s="13">
        <v>297030513.89757103</v>
      </c>
      <c r="L171" s="13">
        <v>152521432.455953</v>
      </c>
    </row>
    <row r="172" spans="2:12" s="1" customFormat="1" ht="8.85" customHeight="1" x14ac:dyDescent="0.15">
      <c r="B172" s="62">
        <v>45597</v>
      </c>
      <c r="C172" s="63">
        <v>50496</v>
      </c>
      <c r="D172" s="13">
        <v>161</v>
      </c>
      <c r="E172" s="64">
        <v>4899</v>
      </c>
      <c r="F172" s="276"/>
      <c r="G172" s="276"/>
      <c r="H172" s="256">
        <v>569809617.00817001</v>
      </c>
      <c r="I172" s="256"/>
      <c r="J172" s="13">
        <v>435737646.91747099</v>
      </c>
      <c r="K172" s="13">
        <v>291377548.19161803</v>
      </c>
      <c r="L172" s="13">
        <v>148984988.920564</v>
      </c>
    </row>
    <row r="173" spans="2:12" s="1" customFormat="1" ht="8.85" customHeight="1" x14ac:dyDescent="0.15">
      <c r="B173" s="62">
        <v>45597</v>
      </c>
      <c r="C173" s="63">
        <v>50526</v>
      </c>
      <c r="D173" s="13">
        <v>162</v>
      </c>
      <c r="E173" s="64">
        <v>4929</v>
      </c>
      <c r="F173" s="276"/>
      <c r="G173" s="276"/>
      <c r="H173" s="256">
        <v>561203022.58883703</v>
      </c>
      <c r="I173" s="256"/>
      <c r="J173" s="13">
        <v>428451700.42973298</v>
      </c>
      <c r="K173" s="13">
        <v>285800272.73604202</v>
      </c>
      <c r="L173" s="13">
        <v>145534229.43536299</v>
      </c>
    </row>
    <row r="174" spans="2:12" s="1" customFormat="1" ht="8.85" customHeight="1" x14ac:dyDescent="0.15">
      <c r="B174" s="62">
        <v>45597</v>
      </c>
      <c r="C174" s="63">
        <v>50557</v>
      </c>
      <c r="D174" s="13">
        <v>163</v>
      </c>
      <c r="E174" s="64">
        <v>4960</v>
      </c>
      <c r="F174" s="276"/>
      <c r="G174" s="276"/>
      <c r="H174" s="256">
        <v>552741674.28952301</v>
      </c>
      <c r="I174" s="256"/>
      <c r="J174" s="13">
        <v>421276135.749883</v>
      </c>
      <c r="K174" s="13">
        <v>280299110.19814998</v>
      </c>
      <c r="L174" s="13">
        <v>142128394.60332099</v>
      </c>
    </row>
    <row r="175" spans="2:12" s="1" customFormat="1" ht="8.85" customHeight="1" x14ac:dyDescent="0.15">
      <c r="B175" s="62">
        <v>45597</v>
      </c>
      <c r="C175" s="63">
        <v>50587</v>
      </c>
      <c r="D175" s="13">
        <v>164</v>
      </c>
      <c r="E175" s="64">
        <v>4990</v>
      </c>
      <c r="F175" s="276"/>
      <c r="G175" s="276"/>
      <c r="H175" s="256">
        <v>544146410.94022906</v>
      </c>
      <c r="I175" s="256"/>
      <c r="J175" s="13">
        <v>414044459.74115598</v>
      </c>
      <c r="K175" s="13">
        <v>274809414.03357899</v>
      </c>
      <c r="L175" s="13">
        <v>138773589.22367799</v>
      </c>
    </row>
    <row r="176" spans="2:12" s="1" customFormat="1" ht="8.85" customHeight="1" x14ac:dyDescent="0.15">
      <c r="B176" s="62">
        <v>45597</v>
      </c>
      <c r="C176" s="63">
        <v>50618</v>
      </c>
      <c r="D176" s="13">
        <v>165</v>
      </c>
      <c r="E176" s="64">
        <v>5021</v>
      </c>
      <c r="F176" s="276"/>
      <c r="G176" s="276"/>
      <c r="H176" s="256">
        <v>535281723.18095303</v>
      </c>
      <c r="I176" s="256"/>
      <c r="J176" s="13">
        <v>406608452.838853</v>
      </c>
      <c r="K176" s="13">
        <v>269187645.57185501</v>
      </c>
      <c r="L176" s="13">
        <v>135358944.266038</v>
      </c>
    </row>
    <row r="177" spans="2:12" s="1" customFormat="1" ht="8.85" customHeight="1" x14ac:dyDescent="0.15">
      <c r="B177" s="62">
        <v>45597</v>
      </c>
      <c r="C177" s="63">
        <v>50649</v>
      </c>
      <c r="D177" s="13">
        <v>166</v>
      </c>
      <c r="E177" s="64">
        <v>5052</v>
      </c>
      <c r="F177" s="276"/>
      <c r="G177" s="276"/>
      <c r="H177" s="256">
        <v>526824859.85169399</v>
      </c>
      <c r="I177" s="256"/>
      <c r="J177" s="13">
        <v>399505743.35741001</v>
      </c>
      <c r="K177" s="13">
        <v>263812786.55838099</v>
      </c>
      <c r="L177" s="13">
        <v>132094366.149737</v>
      </c>
    </row>
    <row r="178" spans="2:12" s="1" customFormat="1" ht="8.85" customHeight="1" x14ac:dyDescent="0.15">
      <c r="B178" s="62">
        <v>45597</v>
      </c>
      <c r="C178" s="63">
        <v>50679</v>
      </c>
      <c r="D178" s="13">
        <v>167</v>
      </c>
      <c r="E178" s="64">
        <v>5082</v>
      </c>
      <c r="F178" s="276"/>
      <c r="G178" s="276"/>
      <c r="H178" s="256">
        <v>518559491.262456</v>
      </c>
      <c r="I178" s="256"/>
      <c r="J178" s="13">
        <v>392592424.24812698</v>
      </c>
      <c r="K178" s="13">
        <v>258609512.87943101</v>
      </c>
      <c r="L178" s="13">
        <v>128958221.114953</v>
      </c>
    </row>
    <row r="179" spans="2:12" s="1" customFormat="1" ht="8.85" customHeight="1" x14ac:dyDescent="0.15">
      <c r="B179" s="62">
        <v>45597</v>
      </c>
      <c r="C179" s="63">
        <v>50710</v>
      </c>
      <c r="D179" s="13">
        <v>168</v>
      </c>
      <c r="E179" s="64">
        <v>5113</v>
      </c>
      <c r="F179" s="276"/>
      <c r="G179" s="276"/>
      <c r="H179" s="256">
        <v>510335348.34323603</v>
      </c>
      <c r="I179" s="256"/>
      <c r="J179" s="13">
        <v>385710762.40750402</v>
      </c>
      <c r="K179" s="13">
        <v>253430237.92462099</v>
      </c>
      <c r="L179" s="13">
        <v>125840254.623698</v>
      </c>
    </row>
    <row r="180" spans="2:12" s="1" customFormat="1" ht="8.85" customHeight="1" x14ac:dyDescent="0.15">
      <c r="B180" s="62">
        <v>45597</v>
      </c>
      <c r="C180" s="63">
        <v>50740</v>
      </c>
      <c r="D180" s="13">
        <v>169</v>
      </c>
      <c r="E180" s="64">
        <v>5143</v>
      </c>
      <c r="F180" s="276"/>
      <c r="G180" s="276"/>
      <c r="H180" s="256">
        <v>502145510.48403603</v>
      </c>
      <c r="I180" s="256"/>
      <c r="J180" s="13">
        <v>378897945.88785899</v>
      </c>
      <c r="K180" s="13">
        <v>248341152.57763699</v>
      </c>
      <c r="L180" s="13">
        <v>122807794.76833101</v>
      </c>
    </row>
    <row r="181" spans="2:12" s="1" customFormat="1" ht="8.85" customHeight="1" x14ac:dyDescent="0.15">
      <c r="B181" s="62">
        <v>45597</v>
      </c>
      <c r="C181" s="63">
        <v>50771</v>
      </c>
      <c r="D181" s="13">
        <v>170</v>
      </c>
      <c r="E181" s="64">
        <v>5174</v>
      </c>
      <c r="F181" s="276"/>
      <c r="G181" s="276"/>
      <c r="H181" s="256">
        <v>493988101.85485202</v>
      </c>
      <c r="I181" s="256"/>
      <c r="J181" s="13">
        <v>372110508.18312597</v>
      </c>
      <c r="K181" s="13">
        <v>243272192.27225801</v>
      </c>
      <c r="L181" s="13">
        <v>119791589.879471</v>
      </c>
    </row>
    <row r="182" spans="2:12" s="1" customFormat="1" ht="8.85" customHeight="1" x14ac:dyDescent="0.15">
      <c r="B182" s="62">
        <v>45597</v>
      </c>
      <c r="C182" s="63">
        <v>50802</v>
      </c>
      <c r="D182" s="13">
        <v>171</v>
      </c>
      <c r="E182" s="64">
        <v>5205</v>
      </c>
      <c r="F182" s="276"/>
      <c r="G182" s="276"/>
      <c r="H182" s="256">
        <v>485847387.17569</v>
      </c>
      <c r="I182" s="256"/>
      <c r="J182" s="13">
        <v>365357558.36995101</v>
      </c>
      <c r="K182" s="13">
        <v>238249898.11693701</v>
      </c>
      <c r="L182" s="13">
        <v>116821614.30061699</v>
      </c>
    </row>
    <row r="183" spans="2:12" s="1" customFormat="1" ht="8.85" customHeight="1" x14ac:dyDescent="0.15">
      <c r="B183" s="62">
        <v>45597</v>
      </c>
      <c r="C183" s="63">
        <v>50830</v>
      </c>
      <c r="D183" s="13">
        <v>172</v>
      </c>
      <c r="E183" s="64">
        <v>5233</v>
      </c>
      <c r="F183" s="276"/>
      <c r="G183" s="276"/>
      <c r="H183" s="256">
        <v>477750474.15654498</v>
      </c>
      <c r="I183" s="256"/>
      <c r="J183" s="13">
        <v>358718251.93097299</v>
      </c>
      <c r="K183" s="13">
        <v>233382999.93581399</v>
      </c>
      <c r="L183" s="13">
        <v>113997337.69565301</v>
      </c>
    </row>
    <row r="184" spans="2:12" s="1" customFormat="1" ht="8.85" customHeight="1" x14ac:dyDescent="0.15">
      <c r="B184" s="62">
        <v>45597</v>
      </c>
      <c r="C184" s="63">
        <v>50861</v>
      </c>
      <c r="D184" s="13">
        <v>173</v>
      </c>
      <c r="E184" s="64">
        <v>5264</v>
      </c>
      <c r="F184" s="276"/>
      <c r="G184" s="276"/>
      <c r="H184" s="256">
        <v>469686098.50742</v>
      </c>
      <c r="I184" s="256"/>
      <c r="J184" s="13">
        <v>352064984.38739002</v>
      </c>
      <c r="K184" s="13">
        <v>228471834.88592601</v>
      </c>
      <c r="L184" s="13">
        <v>111125769.17623401</v>
      </c>
    </row>
    <row r="185" spans="2:12" s="1" customFormat="1" ht="8.85" customHeight="1" x14ac:dyDescent="0.15">
      <c r="B185" s="62">
        <v>45597</v>
      </c>
      <c r="C185" s="63">
        <v>50891</v>
      </c>
      <c r="D185" s="13">
        <v>174</v>
      </c>
      <c r="E185" s="64">
        <v>5294</v>
      </c>
      <c r="F185" s="276"/>
      <c r="G185" s="276"/>
      <c r="H185" s="256">
        <v>461539482.448313</v>
      </c>
      <c r="I185" s="256"/>
      <c r="J185" s="13">
        <v>345390625.55401498</v>
      </c>
      <c r="K185" s="13">
        <v>223588853.80013099</v>
      </c>
      <c r="L185" s="13">
        <v>108304959.304961</v>
      </c>
    </row>
    <row r="186" spans="2:12" s="1" customFormat="1" ht="8.85" customHeight="1" x14ac:dyDescent="0.15">
      <c r="B186" s="62">
        <v>45597</v>
      </c>
      <c r="C186" s="63">
        <v>50922</v>
      </c>
      <c r="D186" s="13">
        <v>175</v>
      </c>
      <c r="E186" s="64">
        <v>5325</v>
      </c>
      <c r="F186" s="276"/>
      <c r="G186" s="276"/>
      <c r="H186" s="256">
        <v>453589431.11922699</v>
      </c>
      <c r="I186" s="256"/>
      <c r="J186" s="13">
        <v>338865529.30293202</v>
      </c>
      <c r="K186" s="13">
        <v>218806938.44770601</v>
      </c>
      <c r="L186" s="13">
        <v>105539711.57941601</v>
      </c>
    </row>
    <row r="187" spans="2:12" s="1" customFormat="1" ht="8.85" customHeight="1" x14ac:dyDescent="0.15">
      <c r="B187" s="62">
        <v>45597</v>
      </c>
      <c r="C187" s="63">
        <v>50952</v>
      </c>
      <c r="D187" s="13">
        <v>176</v>
      </c>
      <c r="E187" s="64">
        <v>5355</v>
      </c>
      <c r="F187" s="276"/>
      <c r="G187" s="276"/>
      <c r="H187" s="256">
        <v>445731380.73015797</v>
      </c>
      <c r="I187" s="256"/>
      <c r="J187" s="13">
        <v>332448392.52201098</v>
      </c>
      <c r="K187" s="13">
        <v>214135021.40125501</v>
      </c>
      <c r="L187" s="13">
        <v>102862860.67436799</v>
      </c>
    </row>
    <row r="188" spans="2:12" s="1" customFormat="1" ht="8.85" customHeight="1" x14ac:dyDescent="0.15">
      <c r="B188" s="62">
        <v>45597</v>
      </c>
      <c r="C188" s="63">
        <v>50983</v>
      </c>
      <c r="D188" s="13">
        <v>177</v>
      </c>
      <c r="E188" s="64">
        <v>5386</v>
      </c>
      <c r="F188" s="276"/>
      <c r="G188" s="276"/>
      <c r="H188" s="256">
        <v>437925238.86110902</v>
      </c>
      <c r="I188" s="256"/>
      <c r="J188" s="13">
        <v>326072205.68949401</v>
      </c>
      <c r="K188" s="13">
        <v>209493878.85106301</v>
      </c>
      <c r="L188" s="13">
        <v>100207183.21513</v>
      </c>
    </row>
    <row r="189" spans="2:12" s="1" customFormat="1" ht="8.85" customHeight="1" x14ac:dyDescent="0.15">
      <c r="B189" s="62">
        <v>45597</v>
      </c>
      <c r="C189" s="63">
        <v>51014</v>
      </c>
      <c r="D189" s="13">
        <v>178</v>
      </c>
      <c r="E189" s="64">
        <v>5417</v>
      </c>
      <c r="F189" s="276"/>
      <c r="G189" s="276"/>
      <c r="H189" s="256">
        <v>430204960.86207902</v>
      </c>
      <c r="I189" s="256"/>
      <c r="J189" s="13">
        <v>319780515.92759901</v>
      </c>
      <c r="K189" s="13">
        <v>204929107.41604301</v>
      </c>
      <c r="L189" s="13">
        <v>97608532.754976794</v>
      </c>
    </row>
    <row r="190" spans="2:12" s="1" customFormat="1" ht="8.85" customHeight="1" x14ac:dyDescent="0.15">
      <c r="B190" s="62">
        <v>45597</v>
      </c>
      <c r="C190" s="63">
        <v>51044</v>
      </c>
      <c r="D190" s="13">
        <v>179</v>
      </c>
      <c r="E190" s="64">
        <v>5447</v>
      </c>
      <c r="F190" s="276"/>
      <c r="G190" s="276"/>
      <c r="H190" s="256">
        <v>422592741.64306998</v>
      </c>
      <c r="I190" s="256"/>
      <c r="J190" s="13">
        <v>313606588.82974398</v>
      </c>
      <c r="K190" s="13">
        <v>200477942.015971</v>
      </c>
      <c r="L190" s="13">
        <v>95096999.655475602</v>
      </c>
    </row>
    <row r="191" spans="2:12" s="1" customFormat="1" ht="8.85" customHeight="1" x14ac:dyDescent="0.15">
      <c r="B191" s="62">
        <v>45597</v>
      </c>
      <c r="C191" s="63">
        <v>51075</v>
      </c>
      <c r="D191" s="13">
        <v>180</v>
      </c>
      <c r="E191" s="64">
        <v>5478</v>
      </c>
      <c r="F191" s="276"/>
      <c r="G191" s="276"/>
      <c r="H191" s="256">
        <v>415056401.11407799</v>
      </c>
      <c r="I191" s="256"/>
      <c r="J191" s="13">
        <v>307491447.031874</v>
      </c>
      <c r="K191" s="13">
        <v>196068826.72318801</v>
      </c>
      <c r="L191" s="13">
        <v>92611600.383217305</v>
      </c>
    </row>
    <row r="192" spans="2:12" s="1" customFormat="1" ht="8.85" customHeight="1" x14ac:dyDescent="0.15">
      <c r="B192" s="62">
        <v>45597</v>
      </c>
      <c r="C192" s="63">
        <v>51105</v>
      </c>
      <c r="D192" s="13">
        <v>181</v>
      </c>
      <c r="E192" s="64">
        <v>5508</v>
      </c>
      <c r="F192" s="276"/>
      <c r="G192" s="276"/>
      <c r="H192" s="256">
        <v>406988666.49510503</v>
      </c>
      <c r="I192" s="256"/>
      <c r="J192" s="13">
        <v>301019617.84523702</v>
      </c>
      <c r="K192" s="13">
        <v>191469708.959243</v>
      </c>
      <c r="L192" s="13">
        <v>90068514.442408293</v>
      </c>
    </row>
    <row r="193" spans="2:12" s="1" customFormat="1" ht="8.85" customHeight="1" x14ac:dyDescent="0.15">
      <c r="B193" s="62">
        <v>45597</v>
      </c>
      <c r="C193" s="63">
        <v>51136</v>
      </c>
      <c r="D193" s="13">
        <v>182</v>
      </c>
      <c r="E193" s="64">
        <v>5539</v>
      </c>
      <c r="F193" s="276"/>
      <c r="G193" s="276"/>
      <c r="H193" s="256">
        <v>399611807.256154</v>
      </c>
      <c r="I193" s="256"/>
      <c r="J193" s="13">
        <v>295062199.43199599</v>
      </c>
      <c r="K193" s="13">
        <v>187203060.84196499</v>
      </c>
      <c r="L193" s="13">
        <v>87688468.982456207</v>
      </c>
    </row>
    <row r="194" spans="2:12" s="1" customFormat="1" ht="8.85" customHeight="1" x14ac:dyDescent="0.15">
      <c r="B194" s="62">
        <v>45597</v>
      </c>
      <c r="C194" s="63">
        <v>51167</v>
      </c>
      <c r="D194" s="13">
        <v>183</v>
      </c>
      <c r="E194" s="64">
        <v>5570</v>
      </c>
      <c r="F194" s="276"/>
      <c r="G194" s="276"/>
      <c r="H194" s="256">
        <v>392279697.16721898</v>
      </c>
      <c r="I194" s="256"/>
      <c r="J194" s="13">
        <v>289157109.01242203</v>
      </c>
      <c r="K194" s="13">
        <v>182989991.45959601</v>
      </c>
      <c r="L194" s="13">
        <v>85351959.998047307</v>
      </c>
    </row>
    <row r="195" spans="2:12" s="1" customFormat="1" ht="8.85" customHeight="1" x14ac:dyDescent="0.15">
      <c r="B195" s="62">
        <v>45597</v>
      </c>
      <c r="C195" s="63">
        <v>51196</v>
      </c>
      <c r="D195" s="13">
        <v>184</v>
      </c>
      <c r="E195" s="64">
        <v>5599</v>
      </c>
      <c r="F195" s="276"/>
      <c r="G195" s="276"/>
      <c r="H195" s="256">
        <v>385005023.18830597</v>
      </c>
      <c r="I195" s="256"/>
      <c r="J195" s="13">
        <v>283344495.56967902</v>
      </c>
      <c r="K195" s="13">
        <v>178884900.916545</v>
      </c>
      <c r="L195" s="13">
        <v>83106576.784572005</v>
      </c>
    </row>
    <row r="196" spans="2:12" s="1" customFormat="1" ht="8.85" customHeight="1" x14ac:dyDescent="0.15">
      <c r="B196" s="62">
        <v>45597</v>
      </c>
      <c r="C196" s="63">
        <v>51227</v>
      </c>
      <c r="D196" s="13">
        <v>185</v>
      </c>
      <c r="E196" s="64">
        <v>5630</v>
      </c>
      <c r="F196" s="276"/>
      <c r="G196" s="276"/>
      <c r="H196" s="256">
        <v>377789945.389413</v>
      </c>
      <c r="I196" s="256"/>
      <c r="J196" s="13">
        <v>277562990.96420598</v>
      </c>
      <c r="K196" s="13">
        <v>174789184.52124</v>
      </c>
      <c r="L196" s="13">
        <v>80859841.329800203</v>
      </c>
    </row>
    <row r="197" spans="2:12" s="1" customFormat="1" ht="8.85" customHeight="1" x14ac:dyDescent="0.15">
      <c r="B197" s="62">
        <v>45597</v>
      </c>
      <c r="C197" s="63">
        <v>51257</v>
      </c>
      <c r="D197" s="13">
        <v>186</v>
      </c>
      <c r="E197" s="64">
        <v>5660</v>
      </c>
      <c r="F197" s="276"/>
      <c r="G197" s="276"/>
      <c r="H197" s="256">
        <v>370625908.14053702</v>
      </c>
      <c r="I197" s="256"/>
      <c r="J197" s="13">
        <v>271852604.81467003</v>
      </c>
      <c r="K197" s="13">
        <v>170771842.20337901</v>
      </c>
      <c r="L197" s="13">
        <v>78677522.435467303</v>
      </c>
    </row>
    <row r="198" spans="2:12" s="1" customFormat="1" ht="8.85" customHeight="1" x14ac:dyDescent="0.15">
      <c r="B198" s="62">
        <v>45597</v>
      </c>
      <c r="C198" s="63">
        <v>51288</v>
      </c>
      <c r="D198" s="13">
        <v>187</v>
      </c>
      <c r="E198" s="64">
        <v>5691</v>
      </c>
      <c r="F198" s="276"/>
      <c r="G198" s="276"/>
      <c r="H198" s="256">
        <v>363538492.64168203</v>
      </c>
      <c r="I198" s="256"/>
      <c r="J198" s="13">
        <v>266201749.266673</v>
      </c>
      <c r="K198" s="13">
        <v>166796818.509435</v>
      </c>
      <c r="L198" s="13">
        <v>76520675.339323401</v>
      </c>
    </row>
    <row r="199" spans="2:12" s="1" customFormat="1" ht="8.85" customHeight="1" x14ac:dyDescent="0.15">
      <c r="B199" s="62">
        <v>45597</v>
      </c>
      <c r="C199" s="63">
        <v>51318</v>
      </c>
      <c r="D199" s="13">
        <v>188</v>
      </c>
      <c r="E199" s="64">
        <v>5721</v>
      </c>
      <c r="F199" s="276"/>
      <c r="G199" s="276"/>
      <c r="H199" s="256">
        <v>356426918.90755999</v>
      </c>
      <c r="I199" s="256"/>
      <c r="J199" s="13">
        <v>260565888.12796399</v>
      </c>
      <c r="K199" s="13">
        <v>162863657.82216901</v>
      </c>
      <c r="L199" s="13">
        <v>74409999.165621504</v>
      </c>
    </row>
    <row r="200" spans="2:12" s="1" customFormat="1" ht="8.85" customHeight="1" x14ac:dyDescent="0.15">
      <c r="B200" s="62">
        <v>45597</v>
      </c>
      <c r="C200" s="63">
        <v>51349</v>
      </c>
      <c r="D200" s="13">
        <v>189</v>
      </c>
      <c r="E200" s="64">
        <v>5752</v>
      </c>
      <c r="F200" s="276"/>
      <c r="G200" s="276"/>
      <c r="H200" s="256">
        <v>349507251.463449</v>
      </c>
      <c r="I200" s="256"/>
      <c r="J200" s="13">
        <v>255073906.22508499</v>
      </c>
      <c r="K200" s="13">
        <v>159025493.09074</v>
      </c>
      <c r="L200" s="13">
        <v>72348658.961098507</v>
      </c>
    </row>
    <row r="201" spans="2:12" s="1" customFormat="1" ht="8.85" customHeight="1" x14ac:dyDescent="0.15">
      <c r="B201" s="62">
        <v>45597</v>
      </c>
      <c r="C201" s="63">
        <v>51380</v>
      </c>
      <c r="D201" s="13">
        <v>190</v>
      </c>
      <c r="E201" s="64">
        <v>5783</v>
      </c>
      <c r="F201" s="276"/>
      <c r="G201" s="276"/>
      <c r="H201" s="256">
        <v>342660000.61935002</v>
      </c>
      <c r="I201" s="256"/>
      <c r="J201" s="13">
        <v>249652565.10102999</v>
      </c>
      <c r="K201" s="13">
        <v>155249726.35585099</v>
      </c>
      <c r="L201" s="13">
        <v>70331713.385521695</v>
      </c>
    </row>
    <row r="202" spans="2:12" s="1" customFormat="1" ht="8.85" customHeight="1" x14ac:dyDescent="0.15">
      <c r="B202" s="62">
        <v>45597</v>
      </c>
      <c r="C202" s="63">
        <v>51410</v>
      </c>
      <c r="D202" s="13">
        <v>191</v>
      </c>
      <c r="E202" s="64">
        <v>5813</v>
      </c>
      <c r="F202" s="276"/>
      <c r="G202" s="276"/>
      <c r="H202" s="256">
        <v>335931520.49526101</v>
      </c>
      <c r="I202" s="256"/>
      <c r="J202" s="13">
        <v>244348646.29180101</v>
      </c>
      <c r="K202" s="13">
        <v>151577421.63922799</v>
      </c>
      <c r="L202" s="13">
        <v>68386590.671690702</v>
      </c>
    </row>
    <row r="203" spans="2:12" s="1" customFormat="1" ht="8.85" customHeight="1" x14ac:dyDescent="0.15">
      <c r="B203" s="62">
        <v>45597</v>
      </c>
      <c r="C203" s="63">
        <v>51441</v>
      </c>
      <c r="D203" s="13">
        <v>192</v>
      </c>
      <c r="E203" s="64">
        <v>5844</v>
      </c>
      <c r="F203" s="276"/>
      <c r="G203" s="276"/>
      <c r="H203" s="256">
        <v>329299449.10118097</v>
      </c>
      <c r="I203" s="256"/>
      <c r="J203" s="13">
        <v>239118382.84260899</v>
      </c>
      <c r="K203" s="13">
        <v>147955677.776371</v>
      </c>
      <c r="L203" s="13">
        <v>66469849.135829397</v>
      </c>
    </row>
    <row r="204" spans="2:12" s="1" customFormat="1" ht="8.85" customHeight="1" x14ac:dyDescent="0.15">
      <c r="B204" s="62">
        <v>45597</v>
      </c>
      <c r="C204" s="63">
        <v>51471</v>
      </c>
      <c r="D204" s="13">
        <v>193</v>
      </c>
      <c r="E204" s="64">
        <v>5874</v>
      </c>
      <c r="F204" s="276"/>
      <c r="G204" s="276"/>
      <c r="H204" s="256">
        <v>322724749.497114</v>
      </c>
      <c r="I204" s="256"/>
      <c r="J204" s="13">
        <v>233959558.68513</v>
      </c>
      <c r="K204" s="13">
        <v>144407327.822997</v>
      </c>
      <c r="L204" s="13">
        <v>64609796.389728002</v>
      </c>
    </row>
    <row r="205" spans="2:12" s="1" customFormat="1" ht="8.85" customHeight="1" x14ac:dyDescent="0.15">
      <c r="B205" s="62">
        <v>45597</v>
      </c>
      <c r="C205" s="63">
        <v>51502</v>
      </c>
      <c r="D205" s="13">
        <v>194</v>
      </c>
      <c r="E205" s="64">
        <v>5905</v>
      </c>
      <c r="F205" s="276"/>
      <c r="G205" s="276"/>
      <c r="H205" s="256">
        <v>316204850.10305798</v>
      </c>
      <c r="I205" s="256"/>
      <c r="J205" s="13">
        <v>228844156.48650599</v>
      </c>
      <c r="K205" s="13">
        <v>140890710.19854799</v>
      </c>
      <c r="L205" s="13">
        <v>62769420.419176899</v>
      </c>
    </row>
    <row r="206" spans="2:12" s="1" customFormat="1" ht="8.85" customHeight="1" x14ac:dyDescent="0.15">
      <c r="B206" s="62">
        <v>45597</v>
      </c>
      <c r="C206" s="63">
        <v>51533</v>
      </c>
      <c r="D206" s="13">
        <v>195</v>
      </c>
      <c r="E206" s="64">
        <v>5936</v>
      </c>
      <c r="F206" s="276"/>
      <c r="G206" s="276"/>
      <c r="H206" s="256">
        <v>309725183.91901398</v>
      </c>
      <c r="I206" s="256"/>
      <c r="J206" s="13">
        <v>223774501.707243</v>
      </c>
      <c r="K206" s="13">
        <v>137419138.85749599</v>
      </c>
      <c r="L206" s="13">
        <v>60963459.2999653</v>
      </c>
    </row>
    <row r="207" spans="2:12" s="1" customFormat="1" ht="8.85" customHeight="1" x14ac:dyDescent="0.15">
      <c r="B207" s="62">
        <v>45597</v>
      </c>
      <c r="C207" s="63">
        <v>51561</v>
      </c>
      <c r="D207" s="13">
        <v>196</v>
      </c>
      <c r="E207" s="64">
        <v>5964</v>
      </c>
      <c r="F207" s="276"/>
      <c r="G207" s="276"/>
      <c r="H207" s="256">
        <v>303299765.822438</v>
      </c>
      <c r="I207" s="256"/>
      <c r="J207" s="13">
        <v>218796453.02031699</v>
      </c>
      <c r="K207" s="13">
        <v>134053456.75181501</v>
      </c>
      <c r="L207" s="13">
        <v>59242777.081318997</v>
      </c>
    </row>
    <row r="208" spans="2:12" s="1" customFormat="1" ht="8.85" customHeight="1" x14ac:dyDescent="0.15">
      <c r="B208" s="62">
        <v>45597</v>
      </c>
      <c r="C208" s="63">
        <v>51592</v>
      </c>
      <c r="D208" s="13">
        <v>197</v>
      </c>
      <c r="E208" s="64">
        <v>5995</v>
      </c>
      <c r="F208" s="276"/>
      <c r="G208" s="276"/>
      <c r="H208" s="256">
        <v>296950742.31586701</v>
      </c>
      <c r="I208" s="256"/>
      <c r="J208" s="13">
        <v>213853024.37040499</v>
      </c>
      <c r="K208" s="13">
        <v>130691465.98777001</v>
      </c>
      <c r="L208" s="13">
        <v>57512366.770192496</v>
      </c>
    </row>
    <row r="209" spans="2:12" s="1" customFormat="1" ht="8.85" customHeight="1" x14ac:dyDescent="0.15">
      <c r="B209" s="62">
        <v>45597</v>
      </c>
      <c r="C209" s="63">
        <v>51622</v>
      </c>
      <c r="D209" s="13">
        <v>198</v>
      </c>
      <c r="E209" s="64">
        <v>6025</v>
      </c>
      <c r="F209" s="276"/>
      <c r="G209" s="276"/>
      <c r="H209" s="256">
        <v>290663462.39930099</v>
      </c>
      <c r="I209" s="256"/>
      <c r="J209" s="13">
        <v>208981568.41497299</v>
      </c>
      <c r="K209" s="13">
        <v>127400045.92312901</v>
      </c>
      <c r="L209" s="13">
        <v>55834120.391763002</v>
      </c>
    </row>
    <row r="210" spans="2:12" s="1" customFormat="1" ht="8.85" customHeight="1" x14ac:dyDescent="0.15">
      <c r="B210" s="62">
        <v>45597</v>
      </c>
      <c r="C210" s="63">
        <v>51653</v>
      </c>
      <c r="D210" s="13">
        <v>199</v>
      </c>
      <c r="E210" s="64">
        <v>6056</v>
      </c>
      <c r="F210" s="276"/>
      <c r="G210" s="276"/>
      <c r="H210" s="256">
        <v>284498719.122738</v>
      </c>
      <c r="I210" s="256"/>
      <c r="J210" s="13">
        <v>204202303.18609899</v>
      </c>
      <c r="K210" s="13">
        <v>124169899.421159</v>
      </c>
      <c r="L210" s="13">
        <v>54187990.1307206</v>
      </c>
    </row>
    <row r="211" spans="2:12" s="1" customFormat="1" ht="8.85" customHeight="1" x14ac:dyDescent="0.15">
      <c r="B211" s="62">
        <v>45597</v>
      </c>
      <c r="C211" s="63">
        <v>51683</v>
      </c>
      <c r="D211" s="13">
        <v>200</v>
      </c>
      <c r="E211" s="64">
        <v>6086</v>
      </c>
      <c r="F211" s="276"/>
      <c r="G211" s="276"/>
      <c r="H211" s="256">
        <v>278552531.666179</v>
      </c>
      <c r="I211" s="256"/>
      <c r="J211" s="13">
        <v>199606183.54736701</v>
      </c>
      <c r="K211" s="13">
        <v>121076386.63580801</v>
      </c>
      <c r="L211" s="13">
        <v>52621381.863592699</v>
      </c>
    </row>
    <row r="212" spans="2:12" s="1" customFormat="1" ht="8.85" customHeight="1" x14ac:dyDescent="0.15">
      <c r="B212" s="62">
        <v>45597</v>
      </c>
      <c r="C212" s="63">
        <v>51714</v>
      </c>
      <c r="D212" s="13">
        <v>201</v>
      </c>
      <c r="E212" s="64">
        <v>6117</v>
      </c>
      <c r="F212" s="276"/>
      <c r="G212" s="276"/>
      <c r="H212" s="256">
        <v>272754065.19962299</v>
      </c>
      <c r="I212" s="256"/>
      <c r="J212" s="13">
        <v>195119597.88875601</v>
      </c>
      <c r="K212" s="13">
        <v>118053929.01947699</v>
      </c>
      <c r="L212" s="13">
        <v>51090465.817235798</v>
      </c>
    </row>
    <row r="213" spans="2:12" s="1" customFormat="1" ht="8.85" customHeight="1" x14ac:dyDescent="0.15">
      <c r="B213" s="62">
        <v>45597</v>
      </c>
      <c r="C213" s="63">
        <v>51745</v>
      </c>
      <c r="D213" s="13">
        <v>202</v>
      </c>
      <c r="E213" s="64">
        <v>6148</v>
      </c>
      <c r="F213" s="276"/>
      <c r="G213" s="276"/>
      <c r="H213" s="256">
        <v>267074723.50307199</v>
      </c>
      <c r="I213" s="256"/>
      <c r="J213" s="13">
        <v>190732730.73411</v>
      </c>
      <c r="K213" s="13">
        <v>115106241.371592</v>
      </c>
      <c r="L213" s="13">
        <v>49603795.592151299</v>
      </c>
    </row>
    <row r="214" spans="2:12" s="1" customFormat="1" ht="8.85" customHeight="1" x14ac:dyDescent="0.15">
      <c r="B214" s="62">
        <v>45597</v>
      </c>
      <c r="C214" s="63">
        <v>51775</v>
      </c>
      <c r="D214" s="13">
        <v>203</v>
      </c>
      <c r="E214" s="64">
        <v>6178</v>
      </c>
      <c r="F214" s="276"/>
      <c r="G214" s="276"/>
      <c r="H214" s="256">
        <v>261490804.706525</v>
      </c>
      <c r="I214" s="256"/>
      <c r="J214" s="13">
        <v>186438423.152347</v>
      </c>
      <c r="K214" s="13">
        <v>112237719.698605</v>
      </c>
      <c r="L214" s="13">
        <v>48169368.685365699</v>
      </c>
    </row>
    <row r="215" spans="2:12" s="1" customFormat="1" ht="8.85" customHeight="1" x14ac:dyDescent="0.15">
      <c r="B215" s="62">
        <v>45597</v>
      </c>
      <c r="C215" s="63">
        <v>51806</v>
      </c>
      <c r="D215" s="13">
        <v>204</v>
      </c>
      <c r="E215" s="64">
        <v>6209</v>
      </c>
      <c r="F215" s="276"/>
      <c r="G215" s="276"/>
      <c r="H215" s="256">
        <v>255926924.619982</v>
      </c>
      <c r="I215" s="256"/>
      <c r="J215" s="13">
        <v>182161987.716773</v>
      </c>
      <c r="K215" s="13">
        <v>109384368.281152</v>
      </c>
      <c r="L215" s="13">
        <v>46745951.304242998</v>
      </c>
    </row>
    <row r="216" spans="2:12" s="1" customFormat="1" ht="8.85" customHeight="1" x14ac:dyDescent="0.15">
      <c r="B216" s="62">
        <v>45597</v>
      </c>
      <c r="C216" s="63">
        <v>51836</v>
      </c>
      <c r="D216" s="13">
        <v>205</v>
      </c>
      <c r="E216" s="64">
        <v>6239</v>
      </c>
      <c r="F216" s="276"/>
      <c r="G216" s="276"/>
      <c r="H216" s="256">
        <v>250534411.62344199</v>
      </c>
      <c r="I216" s="256"/>
      <c r="J216" s="13">
        <v>178031038.375664</v>
      </c>
      <c r="K216" s="13">
        <v>106640702.814164</v>
      </c>
      <c r="L216" s="13">
        <v>45386617.902439699</v>
      </c>
    </row>
    <row r="217" spans="2:12" s="1" customFormat="1" ht="8.85" customHeight="1" x14ac:dyDescent="0.15">
      <c r="B217" s="62">
        <v>45597</v>
      </c>
      <c r="C217" s="63">
        <v>51867</v>
      </c>
      <c r="D217" s="13">
        <v>206</v>
      </c>
      <c r="E217" s="64">
        <v>6270</v>
      </c>
      <c r="F217" s="276"/>
      <c r="G217" s="276"/>
      <c r="H217" s="256">
        <v>245271314.04690599</v>
      </c>
      <c r="I217" s="256"/>
      <c r="J217" s="13">
        <v>173995443.70730799</v>
      </c>
      <c r="K217" s="13">
        <v>103958317.59290799</v>
      </c>
      <c r="L217" s="13">
        <v>44057584.702149503</v>
      </c>
    </row>
    <row r="218" spans="2:12" s="1" customFormat="1" ht="8.85" customHeight="1" x14ac:dyDescent="0.15">
      <c r="B218" s="62">
        <v>45597</v>
      </c>
      <c r="C218" s="63">
        <v>51898</v>
      </c>
      <c r="D218" s="13">
        <v>207</v>
      </c>
      <c r="E218" s="64">
        <v>6301</v>
      </c>
      <c r="F218" s="276"/>
      <c r="G218" s="276"/>
      <c r="H218" s="256">
        <v>240110695.81037399</v>
      </c>
      <c r="I218" s="256"/>
      <c r="J218" s="13">
        <v>170045601.76747099</v>
      </c>
      <c r="K218" s="13">
        <v>101339991.34772401</v>
      </c>
      <c r="L218" s="13">
        <v>42766028.870067097</v>
      </c>
    </row>
    <row r="219" spans="2:12" s="1" customFormat="1" ht="8.85" customHeight="1" x14ac:dyDescent="0.15">
      <c r="B219" s="62">
        <v>45597</v>
      </c>
      <c r="C219" s="63">
        <v>51926</v>
      </c>
      <c r="D219" s="13">
        <v>208</v>
      </c>
      <c r="E219" s="64">
        <v>6329</v>
      </c>
      <c r="F219" s="276"/>
      <c r="G219" s="276"/>
      <c r="H219" s="256">
        <v>235044523.213846</v>
      </c>
      <c r="I219" s="256"/>
      <c r="J219" s="13">
        <v>166202731.19744101</v>
      </c>
      <c r="K219" s="13">
        <v>98822248.665261894</v>
      </c>
      <c r="L219" s="13">
        <v>41543951.734935001</v>
      </c>
    </row>
    <row r="220" spans="2:12" s="1" customFormat="1" ht="8.85" customHeight="1" x14ac:dyDescent="0.15">
      <c r="B220" s="62">
        <v>45597</v>
      </c>
      <c r="C220" s="63">
        <v>51957</v>
      </c>
      <c r="D220" s="13">
        <v>209</v>
      </c>
      <c r="E220" s="64">
        <v>6360</v>
      </c>
      <c r="F220" s="276"/>
      <c r="G220" s="276"/>
      <c r="H220" s="256">
        <v>230097434.117322</v>
      </c>
      <c r="I220" s="256"/>
      <c r="J220" s="13">
        <v>162428627.62195599</v>
      </c>
      <c r="K220" s="13">
        <v>96332591.453988194</v>
      </c>
      <c r="L220" s="13">
        <v>40325794.828722201</v>
      </c>
    </row>
    <row r="221" spans="2:12" s="1" customFormat="1" ht="8.85" customHeight="1" x14ac:dyDescent="0.15">
      <c r="B221" s="62">
        <v>45597</v>
      </c>
      <c r="C221" s="63">
        <v>51987</v>
      </c>
      <c r="D221" s="13">
        <v>210</v>
      </c>
      <c r="E221" s="64">
        <v>6390</v>
      </c>
      <c r="F221" s="276"/>
      <c r="G221" s="276"/>
      <c r="H221" s="256">
        <v>225209597.48080301</v>
      </c>
      <c r="I221" s="256"/>
      <c r="J221" s="13">
        <v>158717295.24326801</v>
      </c>
      <c r="K221" s="13">
        <v>93899804.862898901</v>
      </c>
      <c r="L221" s="13">
        <v>39146277.0957537</v>
      </c>
    </row>
    <row r="222" spans="2:12" s="1" customFormat="1" ht="8.85" customHeight="1" x14ac:dyDescent="0.15">
      <c r="B222" s="62">
        <v>45597</v>
      </c>
      <c r="C222" s="63">
        <v>52018</v>
      </c>
      <c r="D222" s="13">
        <v>211</v>
      </c>
      <c r="E222" s="64">
        <v>6421</v>
      </c>
      <c r="F222" s="276"/>
      <c r="G222" s="276"/>
      <c r="H222" s="256">
        <v>220386431.29428601</v>
      </c>
      <c r="I222" s="256"/>
      <c r="J222" s="13">
        <v>155054719.98932099</v>
      </c>
      <c r="K222" s="13">
        <v>91499668.315028802</v>
      </c>
      <c r="L222" s="13">
        <v>37984106.548331402</v>
      </c>
    </row>
    <row r="223" spans="2:12" s="1" customFormat="1" ht="8.85" customHeight="1" x14ac:dyDescent="0.15">
      <c r="B223" s="62">
        <v>45597</v>
      </c>
      <c r="C223" s="63">
        <v>52048</v>
      </c>
      <c r="D223" s="13">
        <v>212</v>
      </c>
      <c r="E223" s="64">
        <v>6451</v>
      </c>
      <c r="F223" s="276"/>
      <c r="G223" s="276"/>
      <c r="H223" s="256">
        <v>215646003.56777501</v>
      </c>
      <c r="I223" s="256"/>
      <c r="J223" s="13">
        <v>151470518.835417</v>
      </c>
      <c r="K223" s="13">
        <v>89164588.380307496</v>
      </c>
      <c r="L223" s="13">
        <v>36863017.993093602</v>
      </c>
    </row>
    <row r="224" spans="2:12" s="1" customFormat="1" ht="8.85" customHeight="1" x14ac:dyDescent="0.15">
      <c r="B224" s="62">
        <v>45597</v>
      </c>
      <c r="C224" s="63">
        <v>52079</v>
      </c>
      <c r="D224" s="13">
        <v>213</v>
      </c>
      <c r="E224" s="64">
        <v>6482</v>
      </c>
      <c r="F224" s="276"/>
      <c r="G224" s="276"/>
      <c r="H224" s="256">
        <v>210972315.49126601</v>
      </c>
      <c r="I224" s="256"/>
      <c r="J224" s="13">
        <v>147936366.41881499</v>
      </c>
      <c r="K224" s="13">
        <v>86862702.340742007</v>
      </c>
      <c r="L224" s="13">
        <v>35759252.768227696</v>
      </c>
    </row>
    <row r="225" spans="2:12" s="1" customFormat="1" ht="8.85" customHeight="1" x14ac:dyDescent="0.15">
      <c r="B225" s="62">
        <v>45597</v>
      </c>
      <c r="C225" s="63">
        <v>52110</v>
      </c>
      <c r="D225" s="13">
        <v>214</v>
      </c>
      <c r="E225" s="64">
        <v>6513</v>
      </c>
      <c r="F225" s="276"/>
      <c r="G225" s="276"/>
      <c r="H225" s="256">
        <v>206354300.87213299</v>
      </c>
      <c r="I225" s="256"/>
      <c r="J225" s="13">
        <v>144452739.33598399</v>
      </c>
      <c r="K225" s="13">
        <v>84601539.072168395</v>
      </c>
      <c r="L225" s="13">
        <v>34680869.884154104</v>
      </c>
    </row>
    <row r="226" spans="2:12" s="1" customFormat="1" ht="8.85" customHeight="1" x14ac:dyDescent="0.15">
      <c r="B226" s="62">
        <v>45597</v>
      </c>
      <c r="C226" s="63">
        <v>52140</v>
      </c>
      <c r="D226" s="13">
        <v>215</v>
      </c>
      <c r="E226" s="64">
        <v>6543</v>
      </c>
      <c r="F226" s="276"/>
      <c r="G226" s="276"/>
      <c r="H226" s="256">
        <v>201831057.36300099</v>
      </c>
      <c r="I226" s="256"/>
      <c r="J226" s="13">
        <v>141054456.81713501</v>
      </c>
      <c r="K226" s="13">
        <v>82407940.756594703</v>
      </c>
      <c r="L226" s="13">
        <v>33643166.409909301</v>
      </c>
    </row>
    <row r="227" spans="2:12" s="1" customFormat="1" ht="8.85" customHeight="1" x14ac:dyDescent="0.15">
      <c r="B227" s="62">
        <v>45597</v>
      </c>
      <c r="C227" s="63">
        <v>52171</v>
      </c>
      <c r="D227" s="13">
        <v>216</v>
      </c>
      <c r="E227" s="64">
        <v>6574</v>
      </c>
      <c r="F227" s="276"/>
      <c r="G227" s="276"/>
      <c r="H227" s="256">
        <v>197371611.00387099</v>
      </c>
      <c r="I227" s="256"/>
      <c r="J227" s="13">
        <v>137703913.350146</v>
      </c>
      <c r="K227" s="13">
        <v>80245857.904205307</v>
      </c>
      <c r="L227" s="13">
        <v>32621734.2760485</v>
      </c>
    </row>
    <row r="228" spans="2:12" s="1" customFormat="1" ht="8.85" customHeight="1" x14ac:dyDescent="0.15">
      <c r="B228" s="62">
        <v>45597</v>
      </c>
      <c r="C228" s="63">
        <v>52201</v>
      </c>
      <c r="D228" s="13">
        <v>217</v>
      </c>
      <c r="E228" s="64">
        <v>6604</v>
      </c>
      <c r="F228" s="276"/>
      <c r="G228" s="276"/>
      <c r="H228" s="256">
        <v>192964085.03474101</v>
      </c>
      <c r="I228" s="256"/>
      <c r="J228" s="13">
        <v>134407852.25132301</v>
      </c>
      <c r="K228" s="13">
        <v>78132325.501171693</v>
      </c>
      <c r="L228" s="13">
        <v>31632335.302359499</v>
      </c>
    </row>
    <row r="229" spans="2:12" s="1" customFormat="1" ht="8.85" customHeight="1" x14ac:dyDescent="0.15">
      <c r="B229" s="62">
        <v>45597</v>
      </c>
      <c r="C229" s="63">
        <v>52232</v>
      </c>
      <c r="D229" s="13">
        <v>218</v>
      </c>
      <c r="E229" s="64">
        <v>6635</v>
      </c>
      <c r="F229" s="276"/>
      <c r="G229" s="276"/>
      <c r="H229" s="256">
        <v>188606311.78561199</v>
      </c>
      <c r="I229" s="256"/>
      <c r="J229" s="13">
        <v>131149656.789849</v>
      </c>
      <c r="K229" s="13">
        <v>76044421.529036403</v>
      </c>
      <c r="L229" s="13">
        <v>30656635.1269091</v>
      </c>
    </row>
    <row r="230" spans="2:12" s="1" customFormat="1" ht="8.85" customHeight="1" x14ac:dyDescent="0.15">
      <c r="B230" s="62">
        <v>45597</v>
      </c>
      <c r="C230" s="63">
        <v>52263</v>
      </c>
      <c r="D230" s="13">
        <v>219</v>
      </c>
      <c r="E230" s="64">
        <v>6666</v>
      </c>
      <c r="F230" s="276"/>
      <c r="G230" s="276"/>
      <c r="H230" s="256">
        <v>184280207.29648501</v>
      </c>
      <c r="I230" s="256"/>
      <c r="J230" s="13">
        <v>127924110.864687</v>
      </c>
      <c r="K230" s="13">
        <v>73985515.158067003</v>
      </c>
      <c r="L230" s="13">
        <v>29700273.328387</v>
      </c>
    </row>
    <row r="231" spans="2:12" s="1" customFormat="1" ht="8.85" customHeight="1" x14ac:dyDescent="0.15">
      <c r="B231" s="62">
        <v>45597</v>
      </c>
      <c r="C231" s="63">
        <v>52291</v>
      </c>
      <c r="D231" s="13">
        <v>220</v>
      </c>
      <c r="E231" s="64">
        <v>6694</v>
      </c>
      <c r="F231" s="276"/>
      <c r="G231" s="276"/>
      <c r="H231" s="256">
        <v>180011762.88735801</v>
      </c>
      <c r="I231" s="256"/>
      <c r="J231" s="13">
        <v>124769582.837891</v>
      </c>
      <c r="K231" s="13">
        <v>71995298.093013495</v>
      </c>
      <c r="L231" s="13">
        <v>28790744.100683399</v>
      </c>
    </row>
    <row r="232" spans="2:12" s="1" customFormat="1" ht="8.85" customHeight="1" x14ac:dyDescent="0.15">
      <c r="B232" s="62">
        <v>45597</v>
      </c>
      <c r="C232" s="63">
        <v>52322</v>
      </c>
      <c r="D232" s="13">
        <v>221</v>
      </c>
      <c r="E232" s="64">
        <v>6725</v>
      </c>
      <c r="F232" s="276"/>
      <c r="G232" s="276"/>
      <c r="H232" s="256">
        <v>175812654.96823299</v>
      </c>
      <c r="I232" s="256"/>
      <c r="J232" s="13">
        <v>121652419.07517</v>
      </c>
      <c r="K232" s="13">
        <v>70018089.001332298</v>
      </c>
      <c r="L232" s="13">
        <v>27881467.4816962</v>
      </c>
    </row>
    <row r="233" spans="2:12" s="1" customFormat="1" ht="8.85" customHeight="1" x14ac:dyDescent="0.15">
      <c r="B233" s="62">
        <v>45597</v>
      </c>
      <c r="C233" s="63">
        <v>52352</v>
      </c>
      <c r="D233" s="13">
        <v>222</v>
      </c>
      <c r="E233" s="64">
        <v>6755</v>
      </c>
      <c r="F233" s="276"/>
      <c r="G233" s="276"/>
      <c r="H233" s="256">
        <v>171564117.969109</v>
      </c>
      <c r="I233" s="256"/>
      <c r="J233" s="13">
        <v>118517815.83470801</v>
      </c>
      <c r="K233" s="13">
        <v>68046048.541613996</v>
      </c>
      <c r="L233" s="13">
        <v>26985120.944136899</v>
      </c>
    </row>
    <row r="234" spans="2:12" s="1" customFormat="1" ht="8.85" customHeight="1" x14ac:dyDescent="0.15">
      <c r="B234" s="62">
        <v>45597</v>
      </c>
      <c r="C234" s="63">
        <v>52383</v>
      </c>
      <c r="D234" s="13">
        <v>223</v>
      </c>
      <c r="E234" s="64">
        <v>6786</v>
      </c>
      <c r="F234" s="276"/>
      <c r="G234" s="276"/>
      <c r="H234" s="256">
        <v>167437755.72998601</v>
      </c>
      <c r="I234" s="256"/>
      <c r="J234" s="13">
        <v>115471112.687985</v>
      </c>
      <c r="K234" s="13">
        <v>66128202.062445901</v>
      </c>
      <c r="L234" s="13">
        <v>26113482.468652099</v>
      </c>
    </row>
    <row r="235" spans="2:12" s="1" customFormat="1" ht="8.85" customHeight="1" x14ac:dyDescent="0.15">
      <c r="B235" s="62">
        <v>45597</v>
      </c>
      <c r="C235" s="63">
        <v>52413</v>
      </c>
      <c r="D235" s="13">
        <v>224</v>
      </c>
      <c r="E235" s="64">
        <v>6816</v>
      </c>
      <c r="F235" s="276"/>
      <c r="G235" s="276"/>
      <c r="H235" s="256">
        <v>163369099.620864</v>
      </c>
      <c r="I235" s="256"/>
      <c r="J235" s="13">
        <v>112480291.288326</v>
      </c>
      <c r="K235" s="13">
        <v>64256869.555162802</v>
      </c>
      <c r="L235" s="13">
        <v>25270493.614021</v>
      </c>
    </row>
    <row r="236" spans="2:12" s="1" customFormat="1" ht="8.85" customHeight="1" x14ac:dyDescent="0.15">
      <c r="B236" s="62">
        <v>45597</v>
      </c>
      <c r="C236" s="63">
        <v>52444</v>
      </c>
      <c r="D236" s="13">
        <v>225</v>
      </c>
      <c r="E236" s="64">
        <v>6847</v>
      </c>
      <c r="F236" s="276"/>
      <c r="G236" s="276"/>
      <c r="H236" s="256">
        <v>159343585.241743</v>
      </c>
      <c r="I236" s="256"/>
      <c r="J236" s="13">
        <v>109522634.134942</v>
      </c>
      <c r="K236" s="13">
        <v>62408120.712805502</v>
      </c>
      <c r="L236" s="13">
        <v>24439475.756337199</v>
      </c>
    </row>
    <row r="237" spans="2:12" s="1" customFormat="1" ht="8.85" customHeight="1" x14ac:dyDescent="0.15">
      <c r="B237" s="62">
        <v>45597</v>
      </c>
      <c r="C237" s="63">
        <v>52475</v>
      </c>
      <c r="D237" s="13">
        <v>226</v>
      </c>
      <c r="E237" s="64">
        <v>6878</v>
      </c>
      <c r="F237" s="276"/>
      <c r="G237" s="276"/>
      <c r="H237" s="256">
        <v>155360971.70262399</v>
      </c>
      <c r="I237" s="256"/>
      <c r="J237" s="13">
        <v>106604123.517033</v>
      </c>
      <c r="K237" s="13">
        <v>60590609.486397304</v>
      </c>
      <c r="L237" s="13">
        <v>23627225.242605701</v>
      </c>
    </row>
    <row r="238" spans="2:12" s="1" customFormat="1" ht="8.85" customHeight="1" x14ac:dyDescent="0.15">
      <c r="B238" s="62">
        <v>45597</v>
      </c>
      <c r="C238" s="63">
        <v>52505</v>
      </c>
      <c r="D238" s="13">
        <v>227</v>
      </c>
      <c r="E238" s="64">
        <v>6908</v>
      </c>
      <c r="F238" s="276"/>
      <c r="G238" s="276"/>
      <c r="H238" s="256">
        <v>151438578.73350501</v>
      </c>
      <c r="I238" s="256"/>
      <c r="J238" s="13">
        <v>103742129.965608</v>
      </c>
      <c r="K238" s="13">
        <v>58818811.522674702</v>
      </c>
      <c r="L238" s="13">
        <v>22842294.625678699</v>
      </c>
    </row>
    <row r="239" spans="2:12" s="1" customFormat="1" ht="8.85" customHeight="1" x14ac:dyDescent="0.15">
      <c r="B239" s="62">
        <v>45597</v>
      </c>
      <c r="C239" s="63">
        <v>52536</v>
      </c>
      <c r="D239" s="13">
        <v>228</v>
      </c>
      <c r="E239" s="64">
        <v>6939</v>
      </c>
      <c r="F239" s="276"/>
      <c r="G239" s="276"/>
      <c r="H239" s="256">
        <v>147563214.90438801</v>
      </c>
      <c r="I239" s="256"/>
      <c r="J239" s="13">
        <v>100915882.597555</v>
      </c>
      <c r="K239" s="13">
        <v>57070897.237837203</v>
      </c>
      <c r="L239" s="13">
        <v>22069617.374340501</v>
      </c>
    </row>
    <row r="240" spans="2:12" s="1" customFormat="1" ht="8.85" customHeight="1" x14ac:dyDescent="0.15">
      <c r="B240" s="62">
        <v>45597</v>
      </c>
      <c r="C240" s="63">
        <v>52566</v>
      </c>
      <c r="D240" s="13">
        <v>229</v>
      </c>
      <c r="E240" s="64">
        <v>6969</v>
      </c>
      <c r="F240" s="276"/>
      <c r="G240" s="276"/>
      <c r="H240" s="256">
        <v>143727453.64527199</v>
      </c>
      <c r="I240" s="256"/>
      <c r="J240" s="13">
        <v>98131334.790553197</v>
      </c>
      <c r="K240" s="13">
        <v>55359562.718725801</v>
      </c>
      <c r="L240" s="13">
        <v>21320080.388197798</v>
      </c>
    </row>
    <row r="241" spans="2:12" s="1" customFormat="1" ht="8.85" customHeight="1" x14ac:dyDescent="0.15">
      <c r="B241" s="62">
        <v>45597</v>
      </c>
      <c r="C241" s="63">
        <v>52597</v>
      </c>
      <c r="D241" s="13">
        <v>230</v>
      </c>
      <c r="E241" s="64">
        <v>7000</v>
      </c>
      <c r="F241" s="276"/>
      <c r="G241" s="276"/>
      <c r="H241" s="256">
        <v>139937163.00615701</v>
      </c>
      <c r="I241" s="256"/>
      <c r="J241" s="13">
        <v>95381427.713150606</v>
      </c>
      <c r="K241" s="13">
        <v>53671391.682510398</v>
      </c>
      <c r="L241" s="13">
        <v>20582383.362613998</v>
      </c>
    </row>
    <row r="242" spans="2:12" s="1" customFormat="1" ht="8.85" customHeight="1" x14ac:dyDescent="0.15">
      <c r="B242" s="62">
        <v>45597</v>
      </c>
      <c r="C242" s="63">
        <v>52628</v>
      </c>
      <c r="D242" s="13">
        <v>231</v>
      </c>
      <c r="E242" s="64">
        <v>7031</v>
      </c>
      <c r="F242" s="276"/>
      <c r="G242" s="276"/>
      <c r="H242" s="256">
        <v>136179634.02704301</v>
      </c>
      <c r="I242" s="256"/>
      <c r="J242" s="13">
        <v>92662858.970073193</v>
      </c>
      <c r="K242" s="13">
        <v>52009038.638763301</v>
      </c>
      <c r="L242" s="13">
        <v>19860411.933982</v>
      </c>
    </row>
    <row r="243" spans="2:12" s="1" customFormat="1" ht="8.85" customHeight="1" x14ac:dyDescent="0.15">
      <c r="B243" s="62">
        <v>45597</v>
      </c>
      <c r="C243" s="63">
        <v>52657</v>
      </c>
      <c r="D243" s="13">
        <v>232</v>
      </c>
      <c r="E243" s="64">
        <v>7060</v>
      </c>
      <c r="F243" s="276"/>
      <c r="G243" s="276"/>
      <c r="H243" s="256">
        <v>132458613.737931</v>
      </c>
      <c r="I243" s="256"/>
      <c r="J243" s="13">
        <v>89987892.351297095</v>
      </c>
      <c r="K243" s="13">
        <v>50387481.582188897</v>
      </c>
      <c r="L243" s="13">
        <v>19164947.141904701</v>
      </c>
    </row>
    <row r="244" spans="2:12" s="1" customFormat="1" ht="8.85" customHeight="1" x14ac:dyDescent="0.15">
      <c r="B244" s="62">
        <v>45597</v>
      </c>
      <c r="C244" s="63">
        <v>52688</v>
      </c>
      <c r="D244" s="13">
        <v>233</v>
      </c>
      <c r="E244" s="64">
        <v>7091</v>
      </c>
      <c r="F244" s="276"/>
      <c r="G244" s="276"/>
      <c r="H244" s="256">
        <v>128764606.488819</v>
      </c>
      <c r="I244" s="256"/>
      <c r="J244" s="13">
        <v>87329939.352770105</v>
      </c>
      <c r="K244" s="13">
        <v>48774836.6664185</v>
      </c>
      <c r="L244" s="13">
        <v>18472999.4231213</v>
      </c>
    </row>
    <row r="245" spans="2:12" s="1" customFormat="1" ht="8.85" customHeight="1" x14ac:dyDescent="0.15">
      <c r="B245" s="62">
        <v>45597</v>
      </c>
      <c r="C245" s="63">
        <v>52718</v>
      </c>
      <c r="D245" s="13">
        <v>234</v>
      </c>
      <c r="E245" s="64">
        <v>7121</v>
      </c>
      <c r="F245" s="276"/>
      <c r="G245" s="276"/>
      <c r="H245" s="256">
        <v>125118215.479708</v>
      </c>
      <c r="I245" s="256"/>
      <c r="J245" s="13">
        <v>84717621.763540298</v>
      </c>
      <c r="K245" s="13">
        <v>47199368.494470999</v>
      </c>
      <c r="L245" s="13">
        <v>17803027.5705285</v>
      </c>
    </row>
    <row r="246" spans="2:12" s="1" customFormat="1" ht="8.85" customHeight="1" x14ac:dyDescent="0.15">
      <c r="B246" s="62">
        <v>45597</v>
      </c>
      <c r="C246" s="63">
        <v>52749</v>
      </c>
      <c r="D246" s="13">
        <v>235</v>
      </c>
      <c r="E246" s="64">
        <v>7152</v>
      </c>
      <c r="F246" s="276"/>
      <c r="G246" s="276"/>
      <c r="H246" s="256">
        <v>121518964.2006</v>
      </c>
      <c r="I246" s="256"/>
      <c r="J246" s="13">
        <v>82141012.547190994</v>
      </c>
      <c r="K246" s="13">
        <v>45647455.869860999</v>
      </c>
      <c r="L246" s="13">
        <v>17144738.8146777</v>
      </c>
    </row>
    <row r="247" spans="2:12" s="1" customFormat="1" ht="8.85" customHeight="1" x14ac:dyDescent="0.15">
      <c r="B247" s="62">
        <v>45597</v>
      </c>
      <c r="C247" s="63">
        <v>52779</v>
      </c>
      <c r="D247" s="13">
        <v>236</v>
      </c>
      <c r="E247" s="64">
        <v>7182</v>
      </c>
      <c r="F247" s="276"/>
      <c r="G247" s="276"/>
      <c r="H247" s="256">
        <v>117966785.961491</v>
      </c>
      <c r="I247" s="256"/>
      <c r="J247" s="13">
        <v>79609024.176734105</v>
      </c>
      <c r="K247" s="13">
        <v>44131490.2543547</v>
      </c>
      <c r="L247" s="13">
        <v>16507411.3095767</v>
      </c>
    </row>
    <row r="248" spans="2:12" s="1" customFormat="1" ht="8.85" customHeight="1" x14ac:dyDescent="0.15">
      <c r="B248" s="62">
        <v>45597</v>
      </c>
      <c r="C248" s="63">
        <v>52810</v>
      </c>
      <c r="D248" s="13">
        <v>237</v>
      </c>
      <c r="E248" s="64">
        <v>7213</v>
      </c>
      <c r="F248" s="276"/>
      <c r="G248" s="276"/>
      <c r="H248" s="256">
        <v>114482929.682385</v>
      </c>
      <c r="I248" s="256"/>
      <c r="J248" s="13">
        <v>77126933.970997304</v>
      </c>
      <c r="K248" s="13">
        <v>42646800.320921198</v>
      </c>
      <c r="L248" s="13">
        <v>15884496.442445699</v>
      </c>
    </row>
    <row r="249" spans="2:12" s="1" customFormat="1" ht="8.85" customHeight="1" x14ac:dyDescent="0.15">
      <c r="B249" s="62">
        <v>45597</v>
      </c>
      <c r="C249" s="63">
        <v>52841</v>
      </c>
      <c r="D249" s="13">
        <v>238</v>
      </c>
      <c r="E249" s="64">
        <v>7244</v>
      </c>
      <c r="F249" s="276"/>
      <c r="G249" s="276"/>
      <c r="H249" s="256">
        <v>111048573.923279</v>
      </c>
      <c r="I249" s="256"/>
      <c r="J249" s="13">
        <v>74686326.219611406</v>
      </c>
      <c r="K249" s="13">
        <v>41192255.792976901</v>
      </c>
      <c r="L249" s="13">
        <v>15277742.7935236</v>
      </c>
    </row>
    <row r="250" spans="2:12" s="1" customFormat="1" ht="8.85" customHeight="1" x14ac:dyDescent="0.15">
      <c r="B250" s="62">
        <v>45597</v>
      </c>
      <c r="C250" s="63">
        <v>52871</v>
      </c>
      <c r="D250" s="13">
        <v>239</v>
      </c>
      <c r="E250" s="64">
        <v>7274</v>
      </c>
      <c r="F250" s="276"/>
      <c r="G250" s="276"/>
      <c r="H250" s="256">
        <v>107681731.11417399</v>
      </c>
      <c r="I250" s="256"/>
      <c r="J250" s="13">
        <v>72303063.794207603</v>
      </c>
      <c r="K250" s="13">
        <v>39779648.963083901</v>
      </c>
      <c r="L250" s="13">
        <v>14693344.0668712</v>
      </c>
    </row>
    <row r="251" spans="2:12" s="1" customFormat="1" ht="8.85" customHeight="1" x14ac:dyDescent="0.15">
      <c r="B251" s="62">
        <v>45597</v>
      </c>
      <c r="C251" s="63">
        <v>52902</v>
      </c>
      <c r="D251" s="13">
        <v>240</v>
      </c>
      <c r="E251" s="64">
        <v>7305</v>
      </c>
      <c r="F251" s="276"/>
      <c r="G251" s="276"/>
      <c r="H251" s="256">
        <v>104360196.165071</v>
      </c>
      <c r="I251" s="256"/>
      <c r="J251" s="13">
        <v>69953965.371417806</v>
      </c>
      <c r="K251" s="13">
        <v>38389342.7086896</v>
      </c>
      <c r="L251" s="13">
        <v>14119749.694667701</v>
      </c>
    </row>
    <row r="252" spans="2:12" s="1" customFormat="1" ht="8.85" customHeight="1" x14ac:dyDescent="0.15">
      <c r="B252" s="62">
        <v>45597</v>
      </c>
      <c r="C252" s="63">
        <v>52932</v>
      </c>
      <c r="D252" s="13">
        <v>241</v>
      </c>
      <c r="E252" s="64">
        <v>7335</v>
      </c>
      <c r="F252" s="276"/>
      <c r="G252" s="276"/>
      <c r="H252" s="256">
        <v>101082263.45596801</v>
      </c>
      <c r="I252" s="256"/>
      <c r="J252" s="13">
        <v>67645509.076567993</v>
      </c>
      <c r="K252" s="13">
        <v>37031139.439729102</v>
      </c>
      <c r="L252" s="13">
        <v>13564365.401749801</v>
      </c>
    </row>
    <row r="253" spans="2:12" s="1" customFormat="1" ht="8.85" customHeight="1" x14ac:dyDescent="0.15">
      <c r="B253" s="62">
        <v>45597</v>
      </c>
      <c r="C253" s="63">
        <v>52963</v>
      </c>
      <c r="D253" s="13">
        <v>242</v>
      </c>
      <c r="E253" s="64">
        <v>7366</v>
      </c>
      <c r="F253" s="276"/>
      <c r="G253" s="276"/>
      <c r="H253" s="256">
        <v>97899316.716867</v>
      </c>
      <c r="I253" s="256"/>
      <c r="J253" s="13">
        <v>65404322.457254797</v>
      </c>
      <c r="K253" s="13">
        <v>35713190.455374897</v>
      </c>
      <c r="L253" s="13">
        <v>13026197.9769285</v>
      </c>
    </row>
    <row r="254" spans="2:12" s="1" customFormat="1" ht="8.85" customHeight="1" x14ac:dyDescent="0.15">
      <c r="B254" s="62">
        <v>45597</v>
      </c>
      <c r="C254" s="63">
        <v>52994</v>
      </c>
      <c r="D254" s="13">
        <v>243</v>
      </c>
      <c r="E254" s="64">
        <v>7397</v>
      </c>
      <c r="F254" s="276"/>
      <c r="G254" s="276"/>
      <c r="H254" s="256">
        <v>94737909.287766993</v>
      </c>
      <c r="I254" s="256"/>
      <c r="J254" s="13">
        <v>63184909.201222897</v>
      </c>
      <c r="K254" s="13">
        <v>34413564.417584203</v>
      </c>
      <c r="L254" s="13">
        <v>12499000.9653941</v>
      </c>
    </row>
    <row r="255" spans="2:12" s="1" customFormat="1" ht="8.85" customHeight="1" x14ac:dyDescent="0.15">
      <c r="B255" s="62">
        <v>45597</v>
      </c>
      <c r="C255" s="63">
        <v>53022</v>
      </c>
      <c r="D255" s="13">
        <v>244</v>
      </c>
      <c r="E255" s="64">
        <v>7425</v>
      </c>
      <c r="F255" s="276"/>
      <c r="G255" s="276"/>
      <c r="H255" s="256">
        <v>91590346.048667997</v>
      </c>
      <c r="I255" s="256"/>
      <c r="J255" s="13">
        <v>60992072.7033538</v>
      </c>
      <c r="K255" s="13">
        <v>33142922.411718901</v>
      </c>
      <c r="L255" s="13">
        <v>11991443.224602001</v>
      </c>
    </row>
    <row r="256" spans="2:12" s="1" customFormat="1" ht="8.85" customHeight="1" x14ac:dyDescent="0.15">
      <c r="B256" s="62">
        <v>45597</v>
      </c>
      <c r="C256" s="63">
        <v>53053</v>
      </c>
      <c r="D256" s="13">
        <v>245</v>
      </c>
      <c r="E256" s="64">
        <v>7456</v>
      </c>
      <c r="F256" s="276"/>
      <c r="G256" s="276"/>
      <c r="H256" s="256">
        <v>88457689.749570996</v>
      </c>
      <c r="I256" s="256"/>
      <c r="J256" s="13">
        <v>58806057.494247802</v>
      </c>
      <c r="K256" s="13">
        <v>31873779.573159698</v>
      </c>
      <c r="L256" s="13">
        <v>11483409.1769752</v>
      </c>
    </row>
    <row r="257" spans="2:12" s="1" customFormat="1" ht="8.85" customHeight="1" x14ac:dyDescent="0.15">
      <c r="B257" s="62">
        <v>45597</v>
      </c>
      <c r="C257" s="63">
        <v>53083</v>
      </c>
      <c r="D257" s="13">
        <v>246</v>
      </c>
      <c r="E257" s="64">
        <v>7486</v>
      </c>
      <c r="F257" s="276"/>
      <c r="G257" s="276"/>
      <c r="H257" s="256">
        <v>85348883.620474994</v>
      </c>
      <c r="I257" s="256"/>
      <c r="J257" s="13">
        <v>56646212.431246497</v>
      </c>
      <c r="K257" s="13">
        <v>30627542.0431691</v>
      </c>
      <c r="L257" s="13">
        <v>10989185.4673362</v>
      </c>
    </row>
    <row r="258" spans="2:12" s="1" customFormat="1" ht="8.85" customHeight="1" x14ac:dyDescent="0.15">
      <c r="B258" s="62">
        <v>45597</v>
      </c>
      <c r="C258" s="63">
        <v>53114</v>
      </c>
      <c r="D258" s="13">
        <v>247</v>
      </c>
      <c r="E258" s="64">
        <v>7517</v>
      </c>
      <c r="F258" s="276"/>
      <c r="G258" s="276"/>
      <c r="H258" s="256">
        <v>82272807.391379997</v>
      </c>
      <c r="I258" s="256"/>
      <c r="J258" s="13">
        <v>54512001.462299302</v>
      </c>
      <c r="K258" s="13">
        <v>29398656.831083398</v>
      </c>
      <c r="L258" s="13">
        <v>10503582.883338001</v>
      </c>
    </row>
    <row r="259" spans="2:12" s="1" customFormat="1" ht="8.85" customHeight="1" x14ac:dyDescent="0.15">
      <c r="B259" s="62">
        <v>45597</v>
      </c>
      <c r="C259" s="63">
        <v>53144</v>
      </c>
      <c r="D259" s="13">
        <v>248</v>
      </c>
      <c r="E259" s="64">
        <v>7547</v>
      </c>
      <c r="F259" s="276"/>
      <c r="G259" s="276"/>
      <c r="H259" s="256">
        <v>79222247.522284999</v>
      </c>
      <c r="I259" s="256"/>
      <c r="J259" s="13">
        <v>52404614.478142999</v>
      </c>
      <c r="K259" s="13">
        <v>28192569.426201701</v>
      </c>
      <c r="L259" s="13">
        <v>10031380.872424001</v>
      </c>
    </row>
    <row r="260" spans="2:12" s="1" customFormat="1" ht="8.85" customHeight="1" x14ac:dyDescent="0.15">
      <c r="B260" s="62">
        <v>45597</v>
      </c>
      <c r="C260" s="63">
        <v>53175</v>
      </c>
      <c r="D260" s="13">
        <v>249</v>
      </c>
      <c r="E260" s="64">
        <v>7578</v>
      </c>
      <c r="F260" s="276"/>
      <c r="G260" s="276"/>
      <c r="H260" s="256">
        <v>76198977.373192996</v>
      </c>
      <c r="I260" s="256"/>
      <c r="J260" s="13">
        <v>50319265.510650702</v>
      </c>
      <c r="K260" s="13">
        <v>27001849.626899999</v>
      </c>
      <c r="L260" s="13">
        <v>9567009.2836827505</v>
      </c>
    </row>
    <row r="261" spans="2:12" s="1" customFormat="1" ht="8.85" customHeight="1" x14ac:dyDescent="0.15">
      <c r="B261" s="62">
        <v>45597</v>
      </c>
      <c r="C261" s="63">
        <v>53206</v>
      </c>
      <c r="D261" s="13">
        <v>250</v>
      </c>
      <c r="E261" s="64">
        <v>7609</v>
      </c>
      <c r="F261" s="276"/>
      <c r="G261" s="276"/>
      <c r="H261" s="256">
        <v>73207525.674099997</v>
      </c>
      <c r="I261" s="256"/>
      <c r="J261" s="13">
        <v>48261815.811333403</v>
      </c>
      <c r="K261" s="13">
        <v>25831936.939698201</v>
      </c>
      <c r="L261" s="13">
        <v>9113732.3974703308</v>
      </c>
    </row>
    <row r="262" spans="2:12" s="1" customFormat="1" ht="8.85" customHeight="1" x14ac:dyDescent="0.15">
      <c r="B262" s="62">
        <v>45597</v>
      </c>
      <c r="C262" s="63">
        <v>53236</v>
      </c>
      <c r="D262" s="13">
        <v>251</v>
      </c>
      <c r="E262" s="64">
        <v>7639</v>
      </c>
      <c r="F262" s="276"/>
      <c r="G262" s="276"/>
      <c r="H262" s="256">
        <v>70271541.755009994</v>
      </c>
      <c r="I262" s="256"/>
      <c r="J262" s="13">
        <v>46250237.986859903</v>
      </c>
      <c r="K262" s="13">
        <v>24694318.9449987</v>
      </c>
      <c r="L262" s="13">
        <v>8676657.15185141</v>
      </c>
    </row>
    <row r="263" spans="2:12" s="1" customFormat="1" ht="8.85" customHeight="1" x14ac:dyDescent="0.15">
      <c r="B263" s="62">
        <v>45597</v>
      </c>
      <c r="C263" s="63">
        <v>53267</v>
      </c>
      <c r="D263" s="13">
        <v>252</v>
      </c>
      <c r="E263" s="64">
        <v>7670</v>
      </c>
      <c r="F263" s="276"/>
      <c r="G263" s="276"/>
      <c r="H263" s="256">
        <v>67414401.395921007</v>
      </c>
      <c r="I263" s="256"/>
      <c r="J263" s="13">
        <v>44294515.062244102</v>
      </c>
      <c r="K263" s="13">
        <v>23589955.711518999</v>
      </c>
      <c r="L263" s="13">
        <v>8253518.5017096102</v>
      </c>
    </row>
    <row r="264" spans="2:12" s="1" customFormat="1" ht="8.85" customHeight="1" x14ac:dyDescent="0.15">
      <c r="B264" s="62">
        <v>45597</v>
      </c>
      <c r="C264" s="63">
        <v>53297</v>
      </c>
      <c r="D264" s="13">
        <v>253</v>
      </c>
      <c r="E264" s="64">
        <v>7700</v>
      </c>
      <c r="F264" s="276"/>
      <c r="G264" s="276"/>
      <c r="H264" s="256">
        <v>64615094.886831999</v>
      </c>
      <c r="I264" s="256"/>
      <c r="J264" s="13">
        <v>42385549.279160999</v>
      </c>
      <c r="K264" s="13">
        <v>22517737.759733401</v>
      </c>
      <c r="L264" s="13">
        <v>7846082.0269869799</v>
      </c>
    </row>
    <row r="265" spans="2:12" s="1" customFormat="1" ht="8.85" customHeight="1" x14ac:dyDescent="0.15">
      <c r="B265" s="62">
        <v>45597</v>
      </c>
      <c r="C265" s="63">
        <v>53328</v>
      </c>
      <c r="D265" s="13">
        <v>254</v>
      </c>
      <c r="E265" s="64">
        <v>7731</v>
      </c>
      <c r="F265" s="276"/>
      <c r="G265" s="276"/>
      <c r="H265" s="256">
        <v>61891967.007744998</v>
      </c>
      <c r="I265" s="256"/>
      <c r="J265" s="13">
        <v>40530400.347114101</v>
      </c>
      <c r="K265" s="13">
        <v>21477410.994438</v>
      </c>
      <c r="L265" s="13">
        <v>7451893.4163484499</v>
      </c>
    </row>
    <row r="266" spans="2:12" s="1" customFormat="1" ht="8.85" customHeight="1" x14ac:dyDescent="0.15">
      <c r="B266" s="62">
        <v>45597</v>
      </c>
      <c r="C266" s="63">
        <v>53359</v>
      </c>
      <c r="D266" s="13">
        <v>255</v>
      </c>
      <c r="E266" s="64">
        <v>7762</v>
      </c>
      <c r="F266" s="276"/>
      <c r="G266" s="276"/>
      <c r="H266" s="256">
        <v>59222804.438660003</v>
      </c>
      <c r="I266" s="256"/>
      <c r="J266" s="13">
        <v>38716702.0590913</v>
      </c>
      <c r="K266" s="13">
        <v>20464139.311347801</v>
      </c>
      <c r="L266" s="13">
        <v>7070250.64156288</v>
      </c>
    </row>
    <row r="267" spans="2:12" s="1" customFormat="1" ht="8.85" customHeight="1" x14ac:dyDescent="0.15">
      <c r="B267" s="62">
        <v>45597</v>
      </c>
      <c r="C267" s="63">
        <v>53387</v>
      </c>
      <c r="D267" s="13">
        <v>256</v>
      </c>
      <c r="E267" s="64">
        <v>7790</v>
      </c>
      <c r="F267" s="276"/>
      <c r="G267" s="276"/>
      <c r="H267" s="256">
        <v>56622891.159575</v>
      </c>
      <c r="I267" s="256"/>
      <c r="J267" s="13">
        <v>36960305.385526799</v>
      </c>
      <c r="K267" s="13">
        <v>19490895.557052601</v>
      </c>
      <c r="L267" s="13">
        <v>6708232.8923714301</v>
      </c>
    </row>
    <row r="268" spans="2:12" s="1" customFormat="1" ht="8.85" customHeight="1" x14ac:dyDescent="0.15">
      <c r="B268" s="62">
        <v>45597</v>
      </c>
      <c r="C268" s="63">
        <v>53418</v>
      </c>
      <c r="D268" s="13">
        <v>257</v>
      </c>
      <c r="E268" s="64">
        <v>7821</v>
      </c>
      <c r="F268" s="276"/>
      <c r="G268" s="276"/>
      <c r="H268" s="256">
        <v>54095947.540491</v>
      </c>
      <c r="I268" s="256"/>
      <c r="J268" s="13">
        <v>35250965.913804598</v>
      </c>
      <c r="K268" s="13">
        <v>18542204.129218001</v>
      </c>
      <c r="L268" s="13">
        <v>6354689.2044657404</v>
      </c>
    </row>
    <row r="269" spans="2:12" s="1" customFormat="1" ht="8.85" customHeight="1" x14ac:dyDescent="0.15">
      <c r="B269" s="62">
        <v>45597</v>
      </c>
      <c r="C269" s="63">
        <v>53448</v>
      </c>
      <c r="D269" s="13">
        <v>258</v>
      </c>
      <c r="E269" s="64">
        <v>7851</v>
      </c>
      <c r="F269" s="276"/>
      <c r="G269" s="276"/>
      <c r="H269" s="256">
        <v>51625989.181409001</v>
      </c>
      <c r="I269" s="256"/>
      <c r="J269" s="13">
        <v>33586228.303328499</v>
      </c>
      <c r="K269" s="13">
        <v>17623060.7913546</v>
      </c>
      <c r="L269" s="13">
        <v>6014927.2621747404</v>
      </c>
    </row>
    <row r="270" spans="2:12" s="1" customFormat="1" ht="8.85" customHeight="1" x14ac:dyDescent="0.15">
      <c r="B270" s="62">
        <v>45597</v>
      </c>
      <c r="C270" s="63">
        <v>53479</v>
      </c>
      <c r="D270" s="13">
        <v>259</v>
      </c>
      <c r="E270" s="64">
        <v>7882</v>
      </c>
      <c r="F270" s="276"/>
      <c r="G270" s="276"/>
      <c r="H270" s="256">
        <v>49276191.572329</v>
      </c>
      <c r="I270" s="256"/>
      <c r="J270" s="13">
        <v>32003152.702399999</v>
      </c>
      <c r="K270" s="13">
        <v>16749697.1958737</v>
      </c>
      <c r="L270" s="13">
        <v>5692625.5835707802</v>
      </c>
    </row>
    <row r="271" spans="2:12" s="1" customFormat="1" ht="8.85" customHeight="1" x14ac:dyDescent="0.15">
      <c r="B271" s="62">
        <v>45597</v>
      </c>
      <c r="C271" s="63">
        <v>53509</v>
      </c>
      <c r="D271" s="13">
        <v>260</v>
      </c>
      <c r="E271" s="64">
        <v>7912</v>
      </c>
      <c r="F271" s="276"/>
      <c r="G271" s="276"/>
      <c r="H271" s="256">
        <v>47087048.273248002</v>
      </c>
      <c r="I271" s="256"/>
      <c r="J271" s="13">
        <v>30531184.663078502</v>
      </c>
      <c r="K271" s="13">
        <v>15939974.406418899</v>
      </c>
      <c r="L271" s="13">
        <v>5395222.5434105098</v>
      </c>
    </row>
    <row r="272" spans="2:12" s="1" customFormat="1" ht="8.85" customHeight="1" x14ac:dyDescent="0.15">
      <c r="B272" s="62">
        <v>45597</v>
      </c>
      <c r="C272" s="63">
        <v>53540</v>
      </c>
      <c r="D272" s="13">
        <v>261</v>
      </c>
      <c r="E272" s="64">
        <v>7943</v>
      </c>
      <c r="F272" s="276"/>
      <c r="G272" s="276"/>
      <c r="H272" s="256">
        <v>44967527.664168999</v>
      </c>
      <c r="I272" s="256"/>
      <c r="J272" s="13">
        <v>29107437.842315201</v>
      </c>
      <c r="K272" s="13">
        <v>15158004.6283445</v>
      </c>
      <c r="L272" s="13">
        <v>5108817.6126768896</v>
      </c>
    </row>
    <row r="273" spans="2:12" s="1" customFormat="1" ht="8.85" customHeight="1" x14ac:dyDescent="0.15">
      <c r="B273" s="62">
        <v>45597</v>
      </c>
      <c r="C273" s="63">
        <v>53571</v>
      </c>
      <c r="D273" s="13">
        <v>262</v>
      </c>
      <c r="E273" s="64">
        <v>7974</v>
      </c>
      <c r="F273" s="276"/>
      <c r="G273" s="276"/>
      <c r="H273" s="256">
        <v>42894606.475092001</v>
      </c>
      <c r="I273" s="256"/>
      <c r="J273" s="13">
        <v>27718545.353665199</v>
      </c>
      <c r="K273" s="13">
        <v>14398013.771524699</v>
      </c>
      <c r="L273" s="13">
        <v>4832118.4017215297</v>
      </c>
    </row>
    <row r="274" spans="2:12" s="1" customFormat="1" ht="8.85" customHeight="1" x14ac:dyDescent="0.15">
      <c r="B274" s="62">
        <v>45597</v>
      </c>
      <c r="C274" s="63">
        <v>53601</v>
      </c>
      <c r="D274" s="13">
        <v>263</v>
      </c>
      <c r="E274" s="64">
        <v>8004</v>
      </c>
      <c r="F274" s="276"/>
      <c r="G274" s="276"/>
      <c r="H274" s="256">
        <v>40874421.086015999</v>
      </c>
      <c r="I274" s="256"/>
      <c r="J274" s="13">
        <v>26369744.527536701</v>
      </c>
      <c r="K274" s="13">
        <v>13663684.931391601</v>
      </c>
      <c r="L274" s="13">
        <v>4566872.69254517</v>
      </c>
    </row>
    <row r="275" spans="2:12" s="1" customFormat="1" ht="8.85" customHeight="1" x14ac:dyDescent="0.15">
      <c r="B275" s="62">
        <v>45597</v>
      </c>
      <c r="C275" s="63">
        <v>53632</v>
      </c>
      <c r="D275" s="13">
        <v>264</v>
      </c>
      <c r="E275" s="64">
        <v>8035</v>
      </c>
      <c r="F275" s="276"/>
      <c r="G275" s="276"/>
      <c r="H275" s="256">
        <v>38913372.996941</v>
      </c>
      <c r="I275" s="256"/>
      <c r="J275" s="13">
        <v>25062013.731944401</v>
      </c>
      <c r="K275" s="13">
        <v>12953047.9524366</v>
      </c>
      <c r="L275" s="13">
        <v>4311016.2410229398</v>
      </c>
    </row>
    <row r="276" spans="2:12" s="1" customFormat="1" ht="8.85" customHeight="1" x14ac:dyDescent="0.15">
      <c r="B276" s="62">
        <v>45597</v>
      </c>
      <c r="C276" s="63">
        <v>53662</v>
      </c>
      <c r="D276" s="13">
        <v>265</v>
      </c>
      <c r="E276" s="64">
        <v>8065</v>
      </c>
      <c r="F276" s="276"/>
      <c r="G276" s="276"/>
      <c r="H276" s="256">
        <v>37002847.987866998</v>
      </c>
      <c r="I276" s="256"/>
      <c r="J276" s="13">
        <v>23792429.9118714</v>
      </c>
      <c r="K276" s="13">
        <v>12266610.506403999</v>
      </c>
      <c r="L276" s="13">
        <v>4065821.84355465</v>
      </c>
    </row>
    <row r="277" spans="2:12" s="1" customFormat="1" ht="8.85" customHeight="1" x14ac:dyDescent="0.15">
      <c r="B277" s="62">
        <v>45597</v>
      </c>
      <c r="C277" s="63">
        <v>53693</v>
      </c>
      <c r="D277" s="13">
        <v>266</v>
      </c>
      <c r="E277" s="64">
        <v>8096</v>
      </c>
      <c r="F277" s="276"/>
      <c r="G277" s="276"/>
      <c r="H277" s="256">
        <v>35166785.988793999</v>
      </c>
      <c r="I277" s="256"/>
      <c r="J277" s="13">
        <v>22573510.5697565</v>
      </c>
      <c r="K277" s="13">
        <v>11608576.6810029</v>
      </c>
      <c r="L277" s="13">
        <v>3831416.4823676501</v>
      </c>
    </row>
    <row r="278" spans="2:12" s="1" customFormat="1" ht="8.85" customHeight="1" x14ac:dyDescent="0.15">
      <c r="B278" s="62">
        <v>45597</v>
      </c>
      <c r="C278" s="63">
        <v>53724</v>
      </c>
      <c r="D278" s="13">
        <v>267</v>
      </c>
      <c r="E278" s="64">
        <v>8127</v>
      </c>
      <c r="F278" s="276"/>
      <c r="G278" s="276"/>
      <c r="H278" s="256">
        <v>33397437.629723001</v>
      </c>
      <c r="I278" s="256"/>
      <c r="J278" s="13">
        <v>21401408.299799599</v>
      </c>
      <c r="K278" s="13">
        <v>10977825.3052518</v>
      </c>
      <c r="L278" s="13">
        <v>3607890.2965665301</v>
      </c>
    </row>
    <row r="279" spans="2:12" s="1" customFormat="1" ht="8.85" customHeight="1" x14ac:dyDescent="0.15">
      <c r="B279" s="62">
        <v>45597</v>
      </c>
      <c r="C279" s="63">
        <v>53752</v>
      </c>
      <c r="D279" s="13">
        <v>268</v>
      </c>
      <c r="E279" s="64">
        <v>8155</v>
      </c>
      <c r="F279" s="276"/>
      <c r="G279" s="276"/>
      <c r="H279" s="256">
        <v>31682705.529769</v>
      </c>
      <c r="I279" s="256"/>
      <c r="J279" s="13">
        <v>20271486.152325101</v>
      </c>
      <c r="K279" s="13">
        <v>10374344.559265699</v>
      </c>
      <c r="L279" s="13">
        <v>3396508.3568475302</v>
      </c>
    </row>
    <row r="280" spans="2:12" s="1" customFormat="1" ht="8.85" customHeight="1" x14ac:dyDescent="0.15">
      <c r="B280" s="62">
        <v>45597</v>
      </c>
      <c r="C280" s="63">
        <v>53783</v>
      </c>
      <c r="D280" s="13">
        <v>269</v>
      </c>
      <c r="E280" s="64">
        <v>8186</v>
      </c>
      <c r="F280" s="276"/>
      <c r="G280" s="276"/>
      <c r="H280" s="256">
        <v>30019457.999814998</v>
      </c>
      <c r="I280" s="256"/>
      <c r="J280" s="13">
        <v>19174716.608392298</v>
      </c>
      <c r="K280" s="13">
        <v>9788093.8732725903</v>
      </c>
      <c r="L280" s="13">
        <v>3190999.7113948902</v>
      </c>
    </row>
    <row r="281" spans="2:12" s="1" customFormat="1" ht="8.85" customHeight="1" x14ac:dyDescent="0.15">
      <c r="B281" s="62">
        <v>45597</v>
      </c>
      <c r="C281" s="63">
        <v>53813</v>
      </c>
      <c r="D281" s="13">
        <v>270</v>
      </c>
      <c r="E281" s="64">
        <v>8216</v>
      </c>
      <c r="F281" s="276"/>
      <c r="G281" s="276"/>
      <c r="H281" s="256">
        <v>28420011.059861001</v>
      </c>
      <c r="I281" s="256"/>
      <c r="J281" s="13">
        <v>18123284.588932</v>
      </c>
      <c r="K281" s="13">
        <v>9228600.5684867501</v>
      </c>
      <c r="L281" s="13">
        <v>2996267.4189480701</v>
      </c>
    </row>
    <row r="282" spans="2:12" s="1" customFormat="1" ht="8.85" customHeight="1" x14ac:dyDescent="0.15">
      <c r="B282" s="62">
        <v>45597</v>
      </c>
      <c r="C282" s="63">
        <v>53844</v>
      </c>
      <c r="D282" s="13">
        <v>271</v>
      </c>
      <c r="E282" s="64">
        <v>8247</v>
      </c>
      <c r="F282" s="276"/>
      <c r="G282" s="276"/>
      <c r="H282" s="256">
        <v>26888057.989907</v>
      </c>
      <c r="I282" s="256"/>
      <c r="J282" s="13">
        <v>17117285.0437258</v>
      </c>
      <c r="K282" s="13">
        <v>8694165.7339316998</v>
      </c>
      <c r="L282" s="13">
        <v>2810795.5471508098</v>
      </c>
    </row>
    <row r="283" spans="2:12" s="1" customFormat="1" ht="8.85" customHeight="1" x14ac:dyDescent="0.15">
      <c r="B283" s="62">
        <v>45597</v>
      </c>
      <c r="C283" s="63">
        <v>53874</v>
      </c>
      <c r="D283" s="13">
        <v>272</v>
      </c>
      <c r="E283" s="64">
        <v>8277</v>
      </c>
      <c r="F283" s="276"/>
      <c r="G283" s="276"/>
      <c r="H283" s="256">
        <v>25422428.179954</v>
      </c>
      <c r="I283" s="256"/>
      <c r="J283" s="13">
        <v>16157681.2416187</v>
      </c>
      <c r="K283" s="13">
        <v>8186567.2809559302</v>
      </c>
      <c r="L283" s="13">
        <v>2635841.3150471998</v>
      </c>
    </row>
    <row r="284" spans="2:12" s="1" customFormat="1" ht="8.85" customHeight="1" x14ac:dyDescent="0.15">
      <c r="B284" s="62">
        <v>45597</v>
      </c>
      <c r="C284" s="63">
        <v>53905</v>
      </c>
      <c r="D284" s="13">
        <v>273</v>
      </c>
      <c r="E284" s="64">
        <v>8308</v>
      </c>
      <c r="F284" s="276"/>
      <c r="G284" s="276"/>
      <c r="H284" s="256">
        <v>24023064.789999999</v>
      </c>
      <c r="I284" s="256"/>
      <c r="J284" s="13">
        <v>15242394.532289499</v>
      </c>
      <c r="K284" s="13">
        <v>7703180.7927286197</v>
      </c>
      <c r="L284" s="13">
        <v>2469699.6259619901</v>
      </c>
    </row>
    <row r="285" spans="2:12" s="1" customFormat="1" ht="8.85" customHeight="1" x14ac:dyDescent="0.15">
      <c r="B285" s="62">
        <v>45597</v>
      </c>
      <c r="C285" s="63">
        <v>53936</v>
      </c>
      <c r="D285" s="13">
        <v>274</v>
      </c>
      <c r="E285" s="64">
        <v>8339</v>
      </c>
      <c r="F285" s="276"/>
      <c r="G285" s="276"/>
      <c r="H285" s="256">
        <v>22682677.02</v>
      </c>
      <c r="I285" s="256"/>
      <c r="J285" s="13">
        <v>14367522.1060156</v>
      </c>
      <c r="K285" s="13">
        <v>7242572.6294030799</v>
      </c>
      <c r="L285" s="13">
        <v>2312190.0276777502</v>
      </c>
    </row>
    <row r="286" spans="2:12" s="1" customFormat="1" ht="8.85" customHeight="1" x14ac:dyDescent="0.15">
      <c r="B286" s="62">
        <v>45597</v>
      </c>
      <c r="C286" s="63">
        <v>53966</v>
      </c>
      <c r="D286" s="13">
        <v>275</v>
      </c>
      <c r="E286" s="64">
        <v>8369</v>
      </c>
      <c r="F286" s="276"/>
      <c r="G286" s="276"/>
      <c r="H286" s="256">
        <v>21417389.899999999</v>
      </c>
      <c r="I286" s="256"/>
      <c r="J286" s="13">
        <v>13543804.258551201</v>
      </c>
      <c r="K286" s="13">
        <v>6810538.0063053202</v>
      </c>
      <c r="L286" s="13">
        <v>2165350.3228305099</v>
      </c>
    </row>
    <row r="287" spans="2:12" s="1" customFormat="1" ht="8.85" customHeight="1" x14ac:dyDescent="0.15">
      <c r="B287" s="62">
        <v>45597</v>
      </c>
      <c r="C287" s="63">
        <v>53997</v>
      </c>
      <c r="D287" s="13">
        <v>276</v>
      </c>
      <c r="E287" s="64">
        <v>8400</v>
      </c>
      <c r="F287" s="276"/>
      <c r="G287" s="276"/>
      <c r="H287" s="256">
        <v>20221934.739999998</v>
      </c>
      <c r="I287" s="256"/>
      <c r="J287" s="13">
        <v>12766140.183763999</v>
      </c>
      <c r="K287" s="13">
        <v>6403161.4792133104</v>
      </c>
      <c r="L287" s="13">
        <v>2027205.71570651</v>
      </c>
    </row>
    <row r="288" spans="2:12" s="1" customFormat="1" ht="8.85" customHeight="1" x14ac:dyDescent="0.15">
      <c r="B288" s="62">
        <v>45597</v>
      </c>
      <c r="C288" s="63">
        <v>54027</v>
      </c>
      <c r="D288" s="13">
        <v>277</v>
      </c>
      <c r="E288" s="64">
        <v>8430</v>
      </c>
      <c r="F288" s="276"/>
      <c r="G288" s="276"/>
      <c r="H288" s="256">
        <v>19067564.27</v>
      </c>
      <c r="I288" s="256"/>
      <c r="J288" s="13">
        <v>12017625.989551401</v>
      </c>
      <c r="K288" s="13">
        <v>6012890.5186297996</v>
      </c>
      <c r="L288" s="13">
        <v>1895844.65103867</v>
      </c>
    </row>
    <row r="289" spans="2:12" s="1" customFormat="1" ht="8.85" customHeight="1" x14ac:dyDescent="0.15">
      <c r="B289" s="62">
        <v>45597</v>
      </c>
      <c r="C289" s="63">
        <v>54058</v>
      </c>
      <c r="D289" s="13">
        <v>278</v>
      </c>
      <c r="E289" s="64">
        <v>8461</v>
      </c>
      <c r="F289" s="276"/>
      <c r="G289" s="276"/>
      <c r="H289" s="256">
        <v>17965574.23</v>
      </c>
      <c r="I289" s="256"/>
      <c r="J289" s="13">
        <v>11303875.0167832</v>
      </c>
      <c r="K289" s="13">
        <v>5641389.0655381102</v>
      </c>
      <c r="L289" s="13">
        <v>1771177.64947074</v>
      </c>
    </row>
    <row r="290" spans="2:12" s="1" customFormat="1" ht="8.85" customHeight="1" x14ac:dyDescent="0.15">
      <c r="B290" s="62">
        <v>45597</v>
      </c>
      <c r="C290" s="63">
        <v>54089</v>
      </c>
      <c r="D290" s="13">
        <v>279</v>
      </c>
      <c r="E290" s="64">
        <v>8492</v>
      </c>
      <c r="F290" s="276"/>
      <c r="G290" s="276"/>
      <c r="H290" s="256">
        <v>16889741.289999999</v>
      </c>
      <c r="I290" s="256"/>
      <c r="J290" s="13">
        <v>10608940.6620552</v>
      </c>
      <c r="K290" s="13">
        <v>5281105.1982984096</v>
      </c>
      <c r="L290" s="13">
        <v>1651039.6724685801</v>
      </c>
    </row>
    <row r="291" spans="2:12" s="1" customFormat="1" ht="8.85" customHeight="1" x14ac:dyDescent="0.15">
      <c r="B291" s="62">
        <v>45597</v>
      </c>
      <c r="C291" s="63">
        <v>54118</v>
      </c>
      <c r="D291" s="13">
        <v>280</v>
      </c>
      <c r="E291" s="64">
        <v>8521</v>
      </c>
      <c r="F291" s="276"/>
      <c r="G291" s="276"/>
      <c r="H291" s="256">
        <v>15849224.76</v>
      </c>
      <c r="I291" s="256"/>
      <c r="J291" s="13">
        <v>9939565.2480218504</v>
      </c>
      <c r="K291" s="13">
        <v>4936119.0894066198</v>
      </c>
      <c r="L291" s="13">
        <v>1537070.78018023</v>
      </c>
    </row>
    <row r="292" spans="2:12" s="1" customFormat="1" ht="8.85" customHeight="1" x14ac:dyDescent="0.15">
      <c r="B292" s="62">
        <v>45597</v>
      </c>
      <c r="C292" s="63">
        <v>54149</v>
      </c>
      <c r="D292" s="13">
        <v>281</v>
      </c>
      <c r="E292" s="64">
        <v>8552</v>
      </c>
      <c r="F292" s="276"/>
      <c r="G292" s="276"/>
      <c r="H292" s="256">
        <v>14829866.470000001</v>
      </c>
      <c r="I292" s="256"/>
      <c r="J292" s="13">
        <v>9284518.4672918599</v>
      </c>
      <c r="K292" s="13">
        <v>4599087.9761466598</v>
      </c>
      <c r="L292" s="13">
        <v>1426055.98135477</v>
      </c>
    </row>
    <row r="293" spans="2:12" s="1" customFormat="1" ht="8.85" customHeight="1" x14ac:dyDescent="0.15">
      <c r="B293" s="62">
        <v>45597</v>
      </c>
      <c r="C293" s="63">
        <v>54179</v>
      </c>
      <c r="D293" s="13">
        <v>282</v>
      </c>
      <c r="E293" s="64">
        <v>8582</v>
      </c>
      <c r="F293" s="276"/>
      <c r="G293" s="276"/>
      <c r="H293" s="256">
        <v>13849110.369999999</v>
      </c>
      <c r="I293" s="256"/>
      <c r="J293" s="13">
        <v>8656265.7419181</v>
      </c>
      <c r="K293" s="13">
        <v>4277329.2412986504</v>
      </c>
      <c r="L293" s="13">
        <v>1320850.3677703</v>
      </c>
    </row>
    <row r="294" spans="2:12" s="1" customFormat="1" ht="8.85" customHeight="1" x14ac:dyDescent="0.15">
      <c r="B294" s="62">
        <v>45597</v>
      </c>
      <c r="C294" s="63">
        <v>54210</v>
      </c>
      <c r="D294" s="13">
        <v>283</v>
      </c>
      <c r="E294" s="64">
        <v>8613</v>
      </c>
      <c r="F294" s="276"/>
      <c r="G294" s="276"/>
      <c r="H294" s="256">
        <v>12896673.609999999</v>
      </c>
      <c r="I294" s="256"/>
      <c r="J294" s="13">
        <v>8047281.4719867203</v>
      </c>
      <c r="K294" s="13">
        <v>3966298.4033013899</v>
      </c>
      <c r="L294" s="13">
        <v>1219615.5288000801</v>
      </c>
    </row>
    <row r="295" spans="2:12" s="1" customFormat="1" ht="8.85" customHeight="1" x14ac:dyDescent="0.15">
      <c r="B295" s="62">
        <v>45597</v>
      </c>
      <c r="C295" s="63">
        <v>54240</v>
      </c>
      <c r="D295" s="13">
        <v>284</v>
      </c>
      <c r="E295" s="64">
        <v>8643</v>
      </c>
      <c r="F295" s="276"/>
      <c r="G295" s="276"/>
      <c r="H295" s="256">
        <v>12009067.76</v>
      </c>
      <c r="I295" s="256"/>
      <c r="J295" s="13">
        <v>7481132.3653771197</v>
      </c>
      <c r="K295" s="13">
        <v>3678182.7159005702</v>
      </c>
      <c r="L295" s="13">
        <v>1126385.21954281</v>
      </c>
    </row>
    <row r="296" spans="2:12" s="1" customFormat="1" ht="8.85" customHeight="1" x14ac:dyDescent="0.15">
      <c r="B296" s="62">
        <v>45597</v>
      </c>
      <c r="C296" s="63">
        <v>54271</v>
      </c>
      <c r="D296" s="13">
        <v>285</v>
      </c>
      <c r="E296" s="64">
        <v>8674</v>
      </c>
      <c r="F296" s="276"/>
      <c r="G296" s="276"/>
      <c r="H296" s="256">
        <v>11213771.359999999</v>
      </c>
      <c r="I296" s="256"/>
      <c r="J296" s="13">
        <v>6973848.6773729799</v>
      </c>
      <c r="K296" s="13">
        <v>3420050.9252707101</v>
      </c>
      <c r="L296" s="13">
        <v>1042900.40509041</v>
      </c>
    </row>
    <row r="297" spans="2:12" s="1" customFormat="1" ht="8.85" customHeight="1" x14ac:dyDescent="0.15">
      <c r="B297" s="62">
        <v>45597</v>
      </c>
      <c r="C297" s="63">
        <v>54302</v>
      </c>
      <c r="D297" s="13">
        <v>286</v>
      </c>
      <c r="E297" s="64">
        <v>8705</v>
      </c>
      <c r="F297" s="276"/>
      <c r="G297" s="276"/>
      <c r="H297" s="256">
        <v>10476394.58</v>
      </c>
      <c r="I297" s="256"/>
      <c r="J297" s="13">
        <v>6504223.3907352202</v>
      </c>
      <c r="K297" s="13">
        <v>3181629.4288355499</v>
      </c>
      <c r="L297" s="13">
        <v>966087.53343593201</v>
      </c>
    </row>
    <row r="298" spans="2:12" s="1" customFormat="1" ht="8.85" customHeight="1" x14ac:dyDescent="0.15">
      <c r="B298" s="62">
        <v>45597</v>
      </c>
      <c r="C298" s="63">
        <v>54332</v>
      </c>
      <c r="D298" s="13">
        <v>287</v>
      </c>
      <c r="E298" s="64">
        <v>8735</v>
      </c>
      <c r="F298" s="276"/>
      <c r="G298" s="276"/>
      <c r="H298" s="256">
        <v>9815521.1400000006</v>
      </c>
      <c r="I298" s="256"/>
      <c r="J298" s="13">
        <v>6083920.4218205502</v>
      </c>
      <c r="K298" s="13">
        <v>2968707.69558217</v>
      </c>
      <c r="L298" s="13">
        <v>897739.64532849204</v>
      </c>
    </row>
    <row r="299" spans="2:12" s="1" customFormat="1" ht="8.85" customHeight="1" x14ac:dyDescent="0.15">
      <c r="B299" s="62">
        <v>45597</v>
      </c>
      <c r="C299" s="63">
        <v>54363</v>
      </c>
      <c r="D299" s="13">
        <v>288</v>
      </c>
      <c r="E299" s="64">
        <v>8766</v>
      </c>
      <c r="F299" s="276"/>
      <c r="G299" s="276"/>
      <c r="H299" s="256">
        <v>9227194.2200000007</v>
      </c>
      <c r="I299" s="256"/>
      <c r="J299" s="13">
        <v>5709559.4998477204</v>
      </c>
      <c r="K299" s="13">
        <v>2778949.2105979798</v>
      </c>
      <c r="L299" s="13">
        <v>836797.15577842097</v>
      </c>
    </row>
    <row r="300" spans="2:12" s="1" customFormat="1" ht="8.85" customHeight="1" x14ac:dyDescent="0.15">
      <c r="B300" s="62">
        <v>45597</v>
      </c>
      <c r="C300" s="63">
        <v>54393</v>
      </c>
      <c r="D300" s="13">
        <v>289</v>
      </c>
      <c r="E300" s="64">
        <v>8796</v>
      </c>
      <c r="F300" s="276"/>
      <c r="G300" s="276"/>
      <c r="H300" s="256">
        <v>8690092.1500000004</v>
      </c>
      <c r="I300" s="256"/>
      <c r="J300" s="13">
        <v>5368387.83097733</v>
      </c>
      <c r="K300" s="13">
        <v>2606463.5556976101</v>
      </c>
      <c r="L300" s="13">
        <v>781640.99021337298</v>
      </c>
    </row>
    <row r="301" spans="2:12" s="1" customFormat="1" ht="8.85" customHeight="1" x14ac:dyDescent="0.15">
      <c r="B301" s="62">
        <v>45597</v>
      </c>
      <c r="C301" s="63">
        <v>54424</v>
      </c>
      <c r="D301" s="13">
        <v>290</v>
      </c>
      <c r="E301" s="64">
        <v>8827</v>
      </c>
      <c r="F301" s="276"/>
      <c r="G301" s="276"/>
      <c r="H301" s="256">
        <v>8218073.2999999998</v>
      </c>
      <c r="I301" s="256"/>
      <c r="J301" s="13">
        <v>5068183.0383386798</v>
      </c>
      <c r="K301" s="13">
        <v>2454449.8202757402</v>
      </c>
      <c r="L301" s="13">
        <v>732936.66306483699</v>
      </c>
    </row>
    <row r="302" spans="2:12" s="1" customFormat="1" ht="8.85" customHeight="1" x14ac:dyDescent="0.15">
      <c r="B302" s="62">
        <v>45597</v>
      </c>
      <c r="C302" s="63">
        <v>54455</v>
      </c>
      <c r="D302" s="13">
        <v>291</v>
      </c>
      <c r="E302" s="64">
        <v>8858</v>
      </c>
      <c r="F302" s="276"/>
      <c r="G302" s="276"/>
      <c r="H302" s="256">
        <v>7786519.3899999997</v>
      </c>
      <c r="I302" s="256"/>
      <c r="J302" s="13">
        <v>4793894.0231148899</v>
      </c>
      <c r="K302" s="13">
        <v>2315711.1588674001</v>
      </c>
      <c r="L302" s="13">
        <v>688578.24417145597</v>
      </c>
    </row>
    <row r="303" spans="2:12" s="1" customFormat="1" ht="8.85" customHeight="1" x14ac:dyDescent="0.15">
      <c r="B303" s="62">
        <v>45597</v>
      </c>
      <c r="C303" s="63">
        <v>54483</v>
      </c>
      <c r="D303" s="13">
        <v>292</v>
      </c>
      <c r="E303" s="64">
        <v>8886</v>
      </c>
      <c r="F303" s="276"/>
      <c r="G303" s="276"/>
      <c r="H303" s="256">
        <v>7400234.04</v>
      </c>
      <c r="I303" s="256"/>
      <c r="J303" s="13">
        <v>4549091.1364435302</v>
      </c>
      <c r="K303" s="13">
        <v>2192409.6911484101</v>
      </c>
      <c r="L303" s="13">
        <v>649419.96040415706</v>
      </c>
    </row>
    <row r="304" spans="2:12" s="1" customFormat="1" ht="8.85" customHeight="1" x14ac:dyDescent="0.15">
      <c r="B304" s="62">
        <v>45597</v>
      </c>
      <c r="C304" s="63">
        <v>54514</v>
      </c>
      <c r="D304" s="13">
        <v>293</v>
      </c>
      <c r="E304" s="64">
        <v>8917</v>
      </c>
      <c r="F304" s="276"/>
      <c r="G304" s="276"/>
      <c r="H304" s="256">
        <v>7071520.6299999999</v>
      </c>
      <c r="I304" s="256"/>
      <c r="J304" s="13">
        <v>4339650.69953629</v>
      </c>
      <c r="K304" s="13">
        <v>2086151.97232678</v>
      </c>
      <c r="L304" s="13">
        <v>615327.72278903401</v>
      </c>
    </row>
    <row r="305" spans="2:12" s="1" customFormat="1" ht="8.85" customHeight="1" x14ac:dyDescent="0.15">
      <c r="B305" s="62">
        <v>45597</v>
      </c>
      <c r="C305" s="63">
        <v>54544</v>
      </c>
      <c r="D305" s="13">
        <v>294</v>
      </c>
      <c r="E305" s="64">
        <v>8947</v>
      </c>
      <c r="F305" s="276"/>
      <c r="G305" s="276"/>
      <c r="H305" s="256">
        <v>6803673.5700000003</v>
      </c>
      <c r="I305" s="256"/>
      <c r="J305" s="13">
        <v>4168424.9883168801</v>
      </c>
      <c r="K305" s="13">
        <v>1998908.55372878</v>
      </c>
      <c r="L305" s="13">
        <v>587177.69421746698</v>
      </c>
    </row>
    <row r="306" spans="2:12" s="1" customFormat="1" ht="8.85" customHeight="1" x14ac:dyDescent="0.15">
      <c r="B306" s="62">
        <v>45597</v>
      </c>
      <c r="C306" s="63">
        <v>54575</v>
      </c>
      <c r="D306" s="13">
        <v>295</v>
      </c>
      <c r="E306" s="64">
        <v>8978</v>
      </c>
      <c r="F306" s="276"/>
      <c r="G306" s="276"/>
      <c r="H306" s="256">
        <v>6582761.9000000004</v>
      </c>
      <c r="I306" s="256"/>
      <c r="J306" s="13">
        <v>4026238.0417039399</v>
      </c>
      <c r="K306" s="13">
        <v>1925814.6075349599</v>
      </c>
      <c r="L306" s="13">
        <v>563310.334512242</v>
      </c>
    </row>
    <row r="307" spans="2:12" s="1" customFormat="1" ht="8.85" customHeight="1" x14ac:dyDescent="0.15">
      <c r="B307" s="62">
        <v>45597</v>
      </c>
      <c r="C307" s="63">
        <v>54605</v>
      </c>
      <c r="D307" s="13">
        <v>296</v>
      </c>
      <c r="E307" s="64">
        <v>9008</v>
      </c>
      <c r="F307" s="276"/>
      <c r="G307" s="276"/>
      <c r="H307" s="256">
        <v>6402940.4299999997</v>
      </c>
      <c r="I307" s="256"/>
      <c r="J307" s="13">
        <v>3909825.0324317198</v>
      </c>
      <c r="K307" s="13">
        <v>1865529.4902886201</v>
      </c>
      <c r="L307" s="13">
        <v>543439.80349887605</v>
      </c>
    </row>
    <row r="308" spans="2:12" s="1" customFormat="1" ht="8.85" customHeight="1" x14ac:dyDescent="0.15">
      <c r="B308" s="62">
        <v>45597</v>
      </c>
      <c r="C308" s="63">
        <v>54636</v>
      </c>
      <c r="D308" s="13">
        <v>297</v>
      </c>
      <c r="E308" s="64">
        <v>9039</v>
      </c>
      <c r="F308" s="276"/>
      <c r="G308" s="276"/>
      <c r="H308" s="256">
        <v>6224266.3099999996</v>
      </c>
      <c r="I308" s="256"/>
      <c r="J308" s="13">
        <v>3794275.0191799798</v>
      </c>
      <c r="K308" s="13">
        <v>1805791.87792232</v>
      </c>
      <c r="L308" s="13">
        <v>523809.82565392001</v>
      </c>
    </row>
    <row r="309" spans="2:12" s="1" customFormat="1" ht="8.85" customHeight="1" x14ac:dyDescent="0.15">
      <c r="B309" s="62">
        <v>45597</v>
      </c>
      <c r="C309" s="63">
        <v>54667</v>
      </c>
      <c r="D309" s="13">
        <v>298</v>
      </c>
      <c r="E309" s="64">
        <v>9070</v>
      </c>
      <c r="F309" s="276"/>
      <c r="G309" s="276"/>
      <c r="H309" s="256">
        <v>6046982.0599999996</v>
      </c>
      <c r="I309" s="256"/>
      <c r="J309" s="13">
        <v>3679951.5407293001</v>
      </c>
      <c r="K309" s="13">
        <v>1746928.30409501</v>
      </c>
      <c r="L309" s="13">
        <v>504588.84622392501</v>
      </c>
    </row>
    <row r="310" spans="2:12" s="1" customFormat="1" ht="8.85" customHeight="1" x14ac:dyDescent="0.15">
      <c r="B310" s="62">
        <v>45597</v>
      </c>
      <c r="C310" s="63">
        <v>54697</v>
      </c>
      <c r="D310" s="13">
        <v>299</v>
      </c>
      <c r="E310" s="64">
        <v>9100</v>
      </c>
      <c r="F310" s="276"/>
      <c r="G310" s="276"/>
      <c r="H310" s="256">
        <v>5870799.8799999999</v>
      </c>
      <c r="I310" s="256"/>
      <c r="J310" s="13">
        <v>3566869.7989464598</v>
      </c>
      <c r="K310" s="13">
        <v>1689079.1678709099</v>
      </c>
      <c r="L310" s="13">
        <v>485879.58738348301</v>
      </c>
    </row>
    <row r="311" spans="2:12" s="1" customFormat="1" ht="8.85" customHeight="1" x14ac:dyDescent="0.15">
      <c r="B311" s="62">
        <v>45597</v>
      </c>
      <c r="C311" s="63">
        <v>54728</v>
      </c>
      <c r="D311" s="13">
        <v>300</v>
      </c>
      <c r="E311" s="64">
        <v>9131</v>
      </c>
      <c r="F311" s="276"/>
      <c r="G311" s="276"/>
      <c r="H311" s="256">
        <v>5694190.3799999999</v>
      </c>
      <c r="I311" s="256"/>
      <c r="J311" s="13">
        <v>3453701.04727912</v>
      </c>
      <c r="K311" s="13">
        <v>1631329.10324473</v>
      </c>
      <c r="L311" s="13">
        <v>467279.63297809701</v>
      </c>
    </row>
    <row r="312" spans="2:12" s="1" customFormat="1" ht="8.85" customHeight="1" x14ac:dyDescent="0.15">
      <c r="B312" s="62">
        <v>45597</v>
      </c>
      <c r="C312" s="63">
        <v>54758</v>
      </c>
      <c r="D312" s="13">
        <v>301</v>
      </c>
      <c r="E312" s="64">
        <v>9161</v>
      </c>
      <c r="F312" s="276"/>
      <c r="G312" s="276"/>
      <c r="H312" s="256">
        <v>5517152.4500000002</v>
      </c>
      <c r="I312" s="256"/>
      <c r="J312" s="13">
        <v>3340829.4387246701</v>
      </c>
      <c r="K312" s="13">
        <v>1574131.1499107301</v>
      </c>
      <c r="L312" s="13">
        <v>449047.48102470802</v>
      </c>
    </row>
    <row r="313" spans="2:12" s="1" customFormat="1" ht="8.85" customHeight="1" x14ac:dyDescent="0.15">
      <c r="B313" s="62">
        <v>45597</v>
      </c>
      <c r="C313" s="63">
        <v>54789</v>
      </c>
      <c r="D313" s="13">
        <v>302</v>
      </c>
      <c r="E313" s="64">
        <v>9192</v>
      </c>
      <c r="F313" s="276"/>
      <c r="G313" s="276"/>
      <c r="H313" s="256">
        <v>5339685.8099999996</v>
      </c>
      <c r="I313" s="256"/>
      <c r="J313" s="13">
        <v>3227883.1298484402</v>
      </c>
      <c r="K313" s="13">
        <v>1517045.14222001</v>
      </c>
      <c r="L313" s="13">
        <v>430929.74773054401</v>
      </c>
    </row>
    <row r="314" spans="2:12" s="1" customFormat="1" ht="8.85" customHeight="1" x14ac:dyDescent="0.15">
      <c r="B314" s="62">
        <v>45597</v>
      </c>
      <c r="C314" s="63">
        <v>54820</v>
      </c>
      <c r="D314" s="13">
        <v>303</v>
      </c>
      <c r="E314" s="64">
        <v>9223</v>
      </c>
      <c r="F314" s="276"/>
      <c r="G314" s="276"/>
      <c r="H314" s="256">
        <v>5162721.2800000003</v>
      </c>
      <c r="I314" s="256"/>
      <c r="J314" s="13">
        <v>3115613.3558498402</v>
      </c>
      <c r="K314" s="13">
        <v>1460556.46634254</v>
      </c>
      <c r="L314" s="13">
        <v>413126.39411819901</v>
      </c>
    </row>
    <row r="315" spans="2:12" s="1" customFormat="1" ht="8.85" customHeight="1" x14ac:dyDescent="0.15">
      <c r="B315" s="62">
        <v>45597</v>
      </c>
      <c r="C315" s="63">
        <v>54848</v>
      </c>
      <c r="D315" s="13">
        <v>304</v>
      </c>
      <c r="E315" s="64">
        <v>9251</v>
      </c>
      <c r="F315" s="276"/>
      <c r="G315" s="276"/>
      <c r="H315" s="256">
        <v>4985326.72</v>
      </c>
      <c r="I315" s="256"/>
      <c r="J315" s="13">
        <v>3003949.49136564</v>
      </c>
      <c r="K315" s="13">
        <v>1404974.80820308</v>
      </c>
      <c r="L315" s="13">
        <v>395884.17255497299</v>
      </c>
    </row>
    <row r="316" spans="2:12" s="1" customFormat="1" ht="8.85" customHeight="1" x14ac:dyDescent="0.15">
      <c r="B316" s="62">
        <v>45597</v>
      </c>
      <c r="C316" s="63">
        <v>54879</v>
      </c>
      <c r="D316" s="13">
        <v>305</v>
      </c>
      <c r="E316" s="64">
        <v>9282</v>
      </c>
      <c r="F316" s="276"/>
      <c r="G316" s="276"/>
      <c r="H316" s="256">
        <v>4807769.68</v>
      </c>
      <c r="I316" s="256"/>
      <c r="J316" s="13">
        <v>2892047.5807624399</v>
      </c>
      <c r="K316" s="13">
        <v>1349197.2203925201</v>
      </c>
      <c r="L316" s="13">
        <v>378557.32939346298</v>
      </c>
    </row>
    <row r="317" spans="2:12" s="1" customFormat="1" ht="8.85" customHeight="1" x14ac:dyDescent="0.15">
      <c r="B317" s="62">
        <v>45597</v>
      </c>
      <c r="C317" s="63">
        <v>54909</v>
      </c>
      <c r="D317" s="13">
        <v>306</v>
      </c>
      <c r="E317" s="64">
        <v>9312</v>
      </c>
      <c r="F317" s="276"/>
      <c r="G317" s="276"/>
      <c r="H317" s="256">
        <v>4630373.2300000004</v>
      </c>
      <c r="I317" s="256"/>
      <c r="J317" s="13">
        <v>2780765.3199088802</v>
      </c>
      <c r="K317" s="13">
        <v>1294088.89325006</v>
      </c>
      <c r="L317" s="13">
        <v>361606.65500191302</v>
      </c>
    </row>
    <row r="318" spans="2:12" s="1" customFormat="1" ht="8.85" customHeight="1" x14ac:dyDescent="0.15">
      <c r="B318" s="62">
        <v>45597</v>
      </c>
      <c r="C318" s="63">
        <v>54940</v>
      </c>
      <c r="D318" s="13">
        <v>307</v>
      </c>
      <c r="E318" s="64">
        <v>9343</v>
      </c>
      <c r="F318" s="276"/>
      <c r="G318" s="276"/>
      <c r="H318" s="256">
        <v>4453930.0199999996</v>
      </c>
      <c r="I318" s="256"/>
      <c r="J318" s="13">
        <v>2670265.8899231702</v>
      </c>
      <c r="K318" s="13">
        <v>1239505.2547619101</v>
      </c>
      <c r="L318" s="13">
        <v>344887.37486704497</v>
      </c>
    </row>
    <row r="319" spans="2:12" s="1" customFormat="1" ht="8.85" customHeight="1" x14ac:dyDescent="0.15">
      <c r="B319" s="62">
        <v>45597</v>
      </c>
      <c r="C319" s="63">
        <v>54970</v>
      </c>
      <c r="D319" s="13">
        <v>308</v>
      </c>
      <c r="E319" s="64">
        <v>9373</v>
      </c>
      <c r="F319" s="276"/>
      <c r="G319" s="276"/>
      <c r="H319" s="256">
        <v>4277245.71</v>
      </c>
      <c r="I319" s="256"/>
      <c r="J319" s="13">
        <v>2560129.17446861</v>
      </c>
      <c r="K319" s="13">
        <v>1185456.1940128801</v>
      </c>
      <c r="L319" s="13">
        <v>328496.32704831898</v>
      </c>
    </row>
    <row r="320" spans="2:12" s="1" customFormat="1" ht="8.85" customHeight="1" x14ac:dyDescent="0.15">
      <c r="B320" s="62">
        <v>45597</v>
      </c>
      <c r="C320" s="63">
        <v>55001</v>
      </c>
      <c r="D320" s="13">
        <v>309</v>
      </c>
      <c r="E320" s="64">
        <v>9404</v>
      </c>
      <c r="F320" s="276"/>
      <c r="G320" s="276"/>
      <c r="H320" s="256">
        <v>4100449.69</v>
      </c>
      <c r="I320" s="256"/>
      <c r="J320" s="13">
        <v>2450145.8991910699</v>
      </c>
      <c r="K320" s="13">
        <v>1131643.5970214701</v>
      </c>
      <c r="L320" s="13">
        <v>312256.36366183101</v>
      </c>
    </row>
    <row r="321" spans="2:12" s="1" customFormat="1" ht="8.85" customHeight="1" x14ac:dyDescent="0.15">
      <c r="B321" s="62">
        <v>45597</v>
      </c>
      <c r="C321" s="63">
        <v>55032</v>
      </c>
      <c r="D321" s="13">
        <v>310</v>
      </c>
      <c r="E321" s="64">
        <v>9435</v>
      </c>
      <c r="F321" s="276"/>
      <c r="G321" s="276"/>
      <c r="H321" s="256">
        <v>3923484</v>
      </c>
      <c r="I321" s="256"/>
      <c r="J321" s="13">
        <v>2340427.1276865602</v>
      </c>
      <c r="K321" s="13">
        <v>1078218.90073491</v>
      </c>
      <c r="L321" s="13">
        <v>296254.65805448103</v>
      </c>
    </row>
    <row r="322" spans="2:12" s="1" customFormat="1" ht="8.85" customHeight="1" x14ac:dyDescent="0.15">
      <c r="B322" s="62">
        <v>45597</v>
      </c>
      <c r="C322" s="63">
        <v>55062</v>
      </c>
      <c r="D322" s="13">
        <v>311</v>
      </c>
      <c r="E322" s="64">
        <v>9465</v>
      </c>
      <c r="F322" s="276"/>
      <c r="G322" s="276"/>
      <c r="H322" s="256">
        <v>3748273.49</v>
      </c>
      <c r="I322" s="256"/>
      <c r="J322" s="13">
        <v>2232240.9410123201</v>
      </c>
      <c r="K322" s="13">
        <v>1025847.1439976899</v>
      </c>
      <c r="L322" s="13">
        <v>280709.418238129</v>
      </c>
    </row>
    <row r="323" spans="2:12" s="1" customFormat="1" ht="8.85" customHeight="1" x14ac:dyDescent="0.15">
      <c r="B323" s="62">
        <v>45597</v>
      </c>
      <c r="C323" s="63">
        <v>55093</v>
      </c>
      <c r="D323" s="13">
        <v>312</v>
      </c>
      <c r="E323" s="64">
        <v>9496</v>
      </c>
      <c r="F323" s="276"/>
      <c r="G323" s="276"/>
      <c r="H323" s="256">
        <v>3574368.35</v>
      </c>
      <c r="I323" s="256"/>
      <c r="J323" s="13">
        <v>2125063.3573048902</v>
      </c>
      <c r="K323" s="13">
        <v>974109.00959909696</v>
      </c>
      <c r="L323" s="13">
        <v>265422.97348938999</v>
      </c>
    </row>
    <row r="324" spans="2:12" s="1" customFormat="1" ht="8.85" customHeight="1" x14ac:dyDescent="0.15">
      <c r="B324" s="62">
        <v>45597</v>
      </c>
      <c r="C324" s="63">
        <v>55123</v>
      </c>
      <c r="D324" s="13">
        <v>313</v>
      </c>
      <c r="E324" s="64">
        <v>9526</v>
      </c>
      <c r="F324" s="276"/>
      <c r="G324" s="276"/>
      <c r="H324" s="256">
        <v>3402045.82</v>
      </c>
      <c r="I324" s="256"/>
      <c r="J324" s="13">
        <v>2019292.79554014</v>
      </c>
      <c r="K324" s="13">
        <v>923346.57059658098</v>
      </c>
      <c r="L324" s="13">
        <v>250560.01938646499</v>
      </c>
    </row>
    <row r="325" spans="2:12" s="1" customFormat="1" ht="8.85" customHeight="1" x14ac:dyDescent="0.15">
      <c r="B325" s="62">
        <v>45597</v>
      </c>
      <c r="C325" s="63">
        <v>55154</v>
      </c>
      <c r="D325" s="13">
        <v>314</v>
      </c>
      <c r="E325" s="64">
        <v>9557</v>
      </c>
      <c r="F325" s="276"/>
      <c r="G325" s="276"/>
      <c r="H325" s="256">
        <v>3230079.21</v>
      </c>
      <c r="I325" s="256"/>
      <c r="J325" s="13">
        <v>1913969.8348777001</v>
      </c>
      <c r="K325" s="13">
        <v>872960.56701796094</v>
      </c>
      <c r="L325" s="13">
        <v>235883.88904697</v>
      </c>
    </row>
    <row r="326" spans="2:12" s="1" customFormat="1" ht="8.85" customHeight="1" x14ac:dyDescent="0.15">
      <c r="B326" s="62">
        <v>45597</v>
      </c>
      <c r="C326" s="63">
        <v>55185</v>
      </c>
      <c r="D326" s="13">
        <v>315</v>
      </c>
      <c r="E326" s="64">
        <v>9588</v>
      </c>
      <c r="F326" s="276"/>
      <c r="G326" s="276"/>
      <c r="H326" s="256">
        <v>3059938.44</v>
      </c>
      <c r="I326" s="256"/>
      <c r="J326" s="13">
        <v>1810078.39528496</v>
      </c>
      <c r="K326" s="13">
        <v>823476.13073996804</v>
      </c>
      <c r="L326" s="13">
        <v>221570.16843779801</v>
      </c>
    </row>
    <row r="327" spans="2:12" s="1" customFormat="1" ht="8.85" customHeight="1" x14ac:dyDescent="0.15">
      <c r="B327" s="62">
        <v>45597</v>
      </c>
      <c r="C327" s="63">
        <v>55213</v>
      </c>
      <c r="D327" s="13">
        <v>316</v>
      </c>
      <c r="E327" s="64">
        <v>9616</v>
      </c>
      <c r="F327" s="276"/>
      <c r="G327" s="276"/>
      <c r="H327" s="256">
        <v>2891926.38</v>
      </c>
      <c r="I327" s="256"/>
      <c r="J327" s="13">
        <v>1708071.5193732199</v>
      </c>
      <c r="K327" s="13">
        <v>775283.95826486195</v>
      </c>
      <c r="L327" s="13">
        <v>207805.04249396699</v>
      </c>
    </row>
    <row r="328" spans="2:12" s="1" customFormat="1" ht="8.85" customHeight="1" x14ac:dyDescent="0.15">
      <c r="B328" s="62">
        <v>45597</v>
      </c>
      <c r="C328" s="63">
        <v>55244</v>
      </c>
      <c r="D328" s="13">
        <v>317</v>
      </c>
      <c r="E328" s="64">
        <v>9647</v>
      </c>
      <c r="F328" s="276"/>
      <c r="G328" s="276"/>
      <c r="H328" s="256">
        <v>2728466.89</v>
      </c>
      <c r="I328" s="256"/>
      <c r="J328" s="13">
        <v>1608793.4351052099</v>
      </c>
      <c r="K328" s="13">
        <v>728365.09452499601</v>
      </c>
      <c r="L328" s="13">
        <v>194402.13415204801</v>
      </c>
    </row>
    <row r="329" spans="2:12" s="1" customFormat="1" ht="8.85" customHeight="1" x14ac:dyDescent="0.15">
      <c r="B329" s="62">
        <v>45597</v>
      </c>
      <c r="C329" s="63">
        <v>55274</v>
      </c>
      <c r="D329" s="13">
        <v>318</v>
      </c>
      <c r="E329" s="64">
        <v>9677</v>
      </c>
      <c r="F329" s="276"/>
      <c r="G329" s="276"/>
      <c r="H329" s="256">
        <v>2565498.11</v>
      </c>
      <c r="I329" s="256"/>
      <c r="J329" s="13">
        <v>1510218.74625807</v>
      </c>
      <c r="K329" s="13">
        <v>682053.53420025297</v>
      </c>
      <c r="L329" s="13">
        <v>181295.26041150899</v>
      </c>
    </row>
    <row r="330" spans="2:12" s="1" customFormat="1" ht="8.85" customHeight="1" x14ac:dyDescent="0.15">
      <c r="B330" s="62">
        <v>45597</v>
      </c>
      <c r="C330" s="63">
        <v>55305</v>
      </c>
      <c r="D330" s="13">
        <v>319</v>
      </c>
      <c r="E330" s="64">
        <v>9708</v>
      </c>
      <c r="F330" s="276"/>
      <c r="G330" s="276"/>
      <c r="H330" s="256">
        <v>2404310.66</v>
      </c>
      <c r="I330" s="256"/>
      <c r="J330" s="13">
        <v>1412932.8383893201</v>
      </c>
      <c r="K330" s="13">
        <v>636493.85994495498</v>
      </c>
      <c r="L330" s="13">
        <v>168468.54496220601</v>
      </c>
    </row>
    <row r="331" spans="2:12" s="1" customFormat="1" ht="8.85" customHeight="1" x14ac:dyDescent="0.15">
      <c r="B331" s="62">
        <v>45597</v>
      </c>
      <c r="C331" s="63">
        <v>55335</v>
      </c>
      <c r="D331" s="13">
        <v>320</v>
      </c>
      <c r="E331" s="64">
        <v>9738</v>
      </c>
      <c r="F331" s="276"/>
      <c r="G331" s="276"/>
      <c r="H331" s="256">
        <v>2243406.21</v>
      </c>
      <c r="I331" s="256"/>
      <c r="J331" s="13">
        <v>1316210.6936389599</v>
      </c>
      <c r="K331" s="13">
        <v>591463.408796662</v>
      </c>
      <c r="L331" s="13">
        <v>155908.06153411299</v>
      </c>
    </row>
    <row r="332" spans="2:12" s="1" customFormat="1" ht="8.85" customHeight="1" x14ac:dyDescent="0.15">
      <c r="B332" s="62">
        <v>45597</v>
      </c>
      <c r="C332" s="63">
        <v>55366</v>
      </c>
      <c r="D332" s="13">
        <v>321</v>
      </c>
      <c r="E332" s="64">
        <v>9769</v>
      </c>
      <c r="F332" s="276"/>
      <c r="G332" s="276"/>
      <c r="H332" s="256">
        <v>2082172.81</v>
      </c>
      <c r="I332" s="256"/>
      <c r="J332" s="13">
        <v>1219542.80193832</v>
      </c>
      <c r="K332" s="13">
        <v>546630.18157770904</v>
      </c>
      <c r="L332" s="13">
        <v>143479.850856901</v>
      </c>
    </row>
    <row r="333" spans="2:12" s="1" customFormat="1" ht="8.85" customHeight="1" x14ac:dyDescent="0.15">
      <c r="B333" s="62">
        <v>45597</v>
      </c>
      <c r="C333" s="63">
        <v>55397</v>
      </c>
      <c r="D333" s="13">
        <v>322</v>
      </c>
      <c r="E333" s="64">
        <v>9800</v>
      </c>
      <c r="F333" s="276"/>
      <c r="G333" s="276"/>
      <c r="H333" s="256">
        <v>1923559.33</v>
      </c>
      <c r="I333" s="256"/>
      <c r="J333" s="13">
        <v>1124730.93809475</v>
      </c>
      <c r="K333" s="13">
        <v>502850.97235456499</v>
      </c>
      <c r="L333" s="13">
        <v>131429.611240328</v>
      </c>
    </row>
    <row r="334" spans="2:12" s="1" customFormat="1" ht="8.85" customHeight="1" x14ac:dyDescent="0.15">
      <c r="B334" s="62">
        <v>45597</v>
      </c>
      <c r="C334" s="63">
        <v>55427</v>
      </c>
      <c r="D334" s="13">
        <v>323</v>
      </c>
      <c r="E334" s="64">
        <v>9830</v>
      </c>
      <c r="F334" s="276"/>
      <c r="G334" s="276"/>
      <c r="H334" s="256">
        <v>1767684.04</v>
      </c>
      <c r="I334" s="256"/>
      <c r="J334" s="13">
        <v>1031892.02614133</v>
      </c>
      <c r="K334" s="13">
        <v>460208.54321532202</v>
      </c>
      <c r="L334" s="13">
        <v>119791.137551925</v>
      </c>
    </row>
    <row r="335" spans="2:12" s="1" customFormat="1" ht="8.85" customHeight="1" x14ac:dyDescent="0.15">
      <c r="B335" s="62">
        <v>45597</v>
      </c>
      <c r="C335" s="63">
        <v>55458</v>
      </c>
      <c r="D335" s="13">
        <v>324</v>
      </c>
      <c r="E335" s="64">
        <v>9861</v>
      </c>
      <c r="F335" s="276"/>
      <c r="G335" s="276"/>
      <c r="H335" s="256">
        <v>1615374.19</v>
      </c>
      <c r="I335" s="256"/>
      <c r="J335" s="13">
        <v>941381.22904661496</v>
      </c>
      <c r="K335" s="13">
        <v>418774.32497676002</v>
      </c>
      <c r="L335" s="13">
        <v>108544.214295924</v>
      </c>
    </row>
    <row r="336" spans="2:12" s="1" customFormat="1" ht="8.85" customHeight="1" x14ac:dyDescent="0.15">
      <c r="B336" s="62">
        <v>45597</v>
      </c>
      <c r="C336" s="63">
        <v>55488</v>
      </c>
      <c r="D336" s="13">
        <v>325</v>
      </c>
      <c r="E336" s="64">
        <v>9891</v>
      </c>
      <c r="F336" s="276"/>
      <c r="G336" s="276"/>
      <c r="H336" s="256">
        <v>1464194.18</v>
      </c>
      <c r="I336" s="256"/>
      <c r="J336" s="13">
        <v>851878.44872951403</v>
      </c>
      <c r="K336" s="13">
        <v>378026.20952106302</v>
      </c>
      <c r="L336" s="13">
        <v>97580.856814728904</v>
      </c>
    </row>
    <row r="337" spans="2:12" s="1" customFormat="1" ht="8.85" customHeight="1" x14ac:dyDescent="0.15">
      <c r="B337" s="62">
        <v>45597</v>
      </c>
      <c r="C337" s="63">
        <v>55519</v>
      </c>
      <c r="D337" s="13">
        <v>326</v>
      </c>
      <c r="E337" s="64">
        <v>9922</v>
      </c>
      <c r="F337" s="276"/>
      <c r="G337" s="276"/>
      <c r="H337" s="256">
        <v>1314906.01</v>
      </c>
      <c r="I337" s="256"/>
      <c r="J337" s="13">
        <v>763724.01066047605</v>
      </c>
      <c r="K337" s="13">
        <v>338045.23429293098</v>
      </c>
      <c r="L337" s="13">
        <v>86890.871429894803</v>
      </c>
    </row>
    <row r="338" spans="2:12" s="1" customFormat="1" ht="8.85" customHeight="1" x14ac:dyDescent="0.15">
      <c r="B338" s="62">
        <v>45597</v>
      </c>
      <c r="C338" s="63">
        <v>55550</v>
      </c>
      <c r="D338" s="13">
        <v>327</v>
      </c>
      <c r="E338" s="64">
        <v>9953</v>
      </c>
      <c r="F338" s="276"/>
      <c r="G338" s="276"/>
      <c r="H338" s="256">
        <v>1166518.71</v>
      </c>
      <c r="I338" s="256"/>
      <c r="J338" s="13">
        <v>676388.51098245406</v>
      </c>
      <c r="K338" s="13">
        <v>298626.73649052699</v>
      </c>
      <c r="L338" s="13">
        <v>76433.657656750904</v>
      </c>
    </row>
    <row r="339" spans="2:12" s="1" customFormat="1" ht="8.85" customHeight="1" x14ac:dyDescent="0.15">
      <c r="B339" s="62">
        <v>45597</v>
      </c>
      <c r="C339" s="63">
        <v>55579</v>
      </c>
      <c r="D339" s="13">
        <v>328</v>
      </c>
      <c r="E339" s="64">
        <v>9982</v>
      </c>
      <c r="F339" s="276"/>
      <c r="G339" s="276"/>
      <c r="H339" s="256">
        <v>1018685.02</v>
      </c>
      <c r="I339" s="256"/>
      <c r="J339" s="13">
        <v>589732.10951253597</v>
      </c>
      <c r="K339" s="13">
        <v>259748.281218672</v>
      </c>
      <c r="L339" s="13">
        <v>66219.238846257402</v>
      </c>
    </row>
    <row r="340" spans="2:12" s="1" customFormat="1" ht="8.85" customHeight="1" x14ac:dyDescent="0.15">
      <c r="B340" s="62">
        <v>45597</v>
      </c>
      <c r="C340" s="63">
        <v>55610</v>
      </c>
      <c r="D340" s="13">
        <v>329</v>
      </c>
      <c r="E340" s="64">
        <v>10013</v>
      </c>
      <c r="F340" s="276"/>
      <c r="G340" s="276"/>
      <c r="H340" s="256">
        <v>873687.55</v>
      </c>
      <c r="I340" s="256"/>
      <c r="J340" s="13">
        <v>504933.03026152501</v>
      </c>
      <c r="K340" s="13">
        <v>221832.81058567399</v>
      </c>
      <c r="L340" s="13">
        <v>56313.679300240503</v>
      </c>
    </row>
    <row r="341" spans="2:12" s="1" customFormat="1" ht="8.85" customHeight="1" x14ac:dyDescent="0.15">
      <c r="B341" s="62">
        <v>45597</v>
      </c>
      <c r="C341" s="63">
        <v>55640</v>
      </c>
      <c r="D341" s="13">
        <v>330</v>
      </c>
      <c r="E341" s="64">
        <v>10043</v>
      </c>
      <c r="F341" s="276"/>
      <c r="G341" s="276"/>
      <c r="H341" s="256">
        <v>730330.85</v>
      </c>
      <c r="I341" s="256"/>
      <c r="J341" s="13">
        <v>421389.62673737103</v>
      </c>
      <c r="K341" s="13">
        <v>184673.937225945</v>
      </c>
      <c r="L341" s="13">
        <v>46688.488411536397</v>
      </c>
    </row>
    <row r="342" spans="2:12" s="1" customFormat="1" ht="8.85" customHeight="1" x14ac:dyDescent="0.15">
      <c r="B342" s="62">
        <v>45597</v>
      </c>
      <c r="C342" s="63">
        <v>55671</v>
      </c>
      <c r="D342" s="13">
        <v>331</v>
      </c>
      <c r="E342" s="64">
        <v>10074</v>
      </c>
      <c r="F342" s="276"/>
      <c r="G342" s="276"/>
      <c r="H342" s="256">
        <v>592055.81000000006</v>
      </c>
      <c r="I342" s="256"/>
      <c r="J342" s="13">
        <v>341027.67227389</v>
      </c>
      <c r="K342" s="13">
        <v>149075.22775490099</v>
      </c>
      <c r="L342" s="13">
        <v>37528.940702703199</v>
      </c>
    </row>
    <row r="343" spans="2:12" s="1" customFormat="1" ht="8.85" customHeight="1" x14ac:dyDescent="0.15">
      <c r="B343" s="62">
        <v>45597</v>
      </c>
      <c r="C343" s="63">
        <v>55701</v>
      </c>
      <c r="D343" s="13">
        <v>332</v>
      </c>
      <c r="E343" s="64">
        <v>10104</v>
      </c>
      <c r="F343" s="276"/>
      <c r="G343" s="276"/>
      <c r="H343" s="256">
        <v>466400.92</v>
      </c>
      <c r="I343" s="256"/>
      <c r="J343" s="13">
        <v>268208.74388059299</v>
      </c>
      <c r="K343" s="13">
        <v>116954.93726146501</v>
      </c>
      <c r="L343" s="13">
        <v>29322.126860297099</v>
      </c>
    </row>
    <row r="344" spans="2:12" s="1" customFormat="1" ht="8.85" customHeight="1" x14ac:dyDescent="0.15">
      <c r="B344" s="62">
        <v>45597</v>
      </c>
      <c r="C344" s="63">
        <v>55732</v>
      </c>
      <c r="D344" s="13">
        <v>333</v>
      </c>
      <c r="E344" s="64">
        <v>10135</v>
      </c>
      <c r="F344" s="276"/>
      <c r="G344" s="276"/>
      <c r="H344" s="256">
        <v>353468.12</v>
      </c>
      <c r="I344" s="256"/>
      <c r="J344" s="13">
        <v>202920.79860301499</v>
      </c>
      <c r="K344" s="13">
        <v>88260.479760542104</v>
      </c>
      <c r="L344" s="13">
        <v>22034.3280742061</v>
      </c>
    </row>
    <row r="345" spans="2:12" s="1" customFormat="1" ht="8.85" customHeight="1" x14ac:dyDescent="0.15">
      <c r="B345" s="62">
        <v>45597</v>
      </c>
      <c r="C345" s="63">
        <v>55763</v>
      </c>
      <c r="D345" s="13">
        <v>334</v>
      </c>
      <c r="E345" s="64">
        <v>10166</v>
      </c>
      <c r="F345" s="276"/>
      <c r="G345" s="276"/>
      <c r="H345" s="256">
        <v>259914.81</v>
      </c>
      <c r="I345" s="256"/>
      <c r="J345" s="13">
        <v>148960.15593720999</v>
      </c>
      <c r="K345" s="13">
        <v>64625.502373253003</v>
      </c>
      <c r="L345" s="13">
        <v>16065.493817922599</v>
      </c>
    </row>
    <row r="346" spans="2:12" s="1" customFormat="1" ht="8.85" customHeight="1" x14ac:dyDescent="0.15">
      <c r="B346" s="62">
        <v>45597</v>
      </c>
      <c r="C346" s="63">
        <v>55793</v>
      </c>
      <c r="D346" s="13">
        <v>335</v>
      </c>
      <c r="E346" s="64">
        <v>10196</v>
      </c>
      <c r="F346" s="276"/>
      <c r="G346" s="276"/>
      <c r="H346" s="256">
        <v>203737.73</v>
      </c>
      <c r="I346" s="256"/>
      <c r="J346" s="13">
        <v>116572.769731054</v>
      </c>
      <c r="K346" s="13">
        <v>50449.9449255742</v>
      </c>
      <c r="L346" s="13">
        <v>12490.129093945099</v>
      </c>
    </row>
    <row r="347" spans="2:12" s="1" customFormat="1" ht="8.85" customHeight="1" x14ac:dyDescent="0.15">
      <c r="B347" s="62">
        <v>45597</v>
      </c>
      <c r="C347" s="63">
        <v>55824</v>
      </c>
      <c r="D347" s="13">
        <v>336</v>
      </c>
      <c r="E347" s="64">
        <v>10227</v>
      </c>
      <c r="F347" s="276"/>
      <c r="G347" s="276"/>
      <c r="H347" s="256">
        <v>167120.94</v>
      </c>
      <c r="I347" s="256"/>
      <c r="J347" s="13">
        <v>95459.532040132195</v>
      </c>
      <c r="K347" s="13">
        <v>41207.567159495302</v>
      </c>
      <c r="L347" s="13">
        <v>10158.7395340773</v>
      </c>
    </row>
    <row r="348" spans="2:12" s="1" customFormat="1" ht="8.85" customHeight="1" x14ac:dyDescent="0.15">
      <c r="B348" s="62">
        <v>45597</v>
      </c>
      <c r="C348" s="63">
        <v>55854</v>
      </c>
      <c r="D348" s="13">
        <v>337</v>
      </c>
      <c r="E348" s="64">
        <v>10257</v>
      </c>
      <c r="F348" s="276"/>
      <c r="G348" s="276"/>
      <c r="H348" s="256">
        <v>147484.07</v>
      </c>
      <c r="I348" s="256"/>
      <c r="J348" s="13">
        <v>84104.668940719406</v>
      </c>
      <c r="K348" s="13">
        <v>36216.589202564603</v>
      </c>
      <c r="L348" s="13">
        <v>8891.7343805337896</v>
      </c>
    </row>
    <row r="349" spans="2:12" s="1" customFormat="1" ht="8.85" customHeight="1" x14ac:dyDescent="0.15">
      <c r="B349" s="62">
        <v>45597</v>
      </c>
      <c r="C349" s="63">
        <v>55885</v>
      </c>
      <c r="D349" s="13">
        <v>338</v>
      </c>
      <c r="E349" s="64">
        <v>10288</v>
      </c>
      <c r="F349" s="276"/>
      <c r="G349" s="276"/>
      <c r="H349" s="256">
        <v>132115.17000000001</v>
      </c>
      <c r="I349" s="256"/>
      <c r="J349" s="13">
        <v>75212.575189683805</v>
      </c>
      <c r="K349" s="13">
        <v>32305.1671832186</v>
      </c>
      <c r="L349" s="13">
        <v>7897.8257229420096</v>
      </c>
    </row>
    <row r="350" spans="2:12" s="1" customFormat="1" ht="8.85" customHeight="1" x14ac:dyDescent="0.15">
      <c r="B350" s="62">
        <v>45597</v>
      </c>
      <c r="C350" s="63">
        <v>55916</v>
      </c>
      <c r="D350" s="13">
        <v>339</v>
      </c>
      <c r="E350" s="64">
        <v>10319</v>
      </c>
      <c r="F350" s="276"/>
      <c r="G350" s="276"/>
      <c r="H350" s="256">
        <v>118142.82</v>
      </c>
      <c r="I350" s="256"/>
      <c r="J350" s="13">
        <v>67144.103999268496</v>
      </c>
      <c r="K350" s="13">
        <v>28766.267184295699</v>
      </c>
      <c r="L350" s="13">
        <v>7002.8638480751597</v>
      </c>
    </row>
    <row r="351" spans="2:12" s="1" customFormat="1" ht="8.85" customHeight="1" x14ac:dyDescent="0.15">
      <c r="B351" s="62">
        <v>45597</v>
      </c>
      <c r="C351" s="63">
        <v>55944</v>
      </c>
      <c r="D351" s="13">
        <v>340</v>
      </c>
      <c r="E351" s="64">
        <v>10347</v>
      </c>
      <c r="F351" s="276"/>
      <c r="G351" s="276"/>
      <c r="H351" s="256">
        <v>105008.24</v>
      </c>
      <c r="I351" s="256"/>
      <c r="J351" s="13">
        <v>59587.896163940699</v>
      </c>
      <c r="K351" s="13">
        <v>25470.343122816601</v>
      </c>
      <c r="L351" s="13">
        <v>6176.7778154932003</v>
      </c>
    </row>
    <row r="352" spans="2:12" s="1" customFormat="1" ht="8.85" customHeight="1" x14ac:dyDescent="0.15">
      <c r="B352" s="62">
        <v>45597</v>
      </c>
      <c r="C352" s="63">
        <v>55975</v>
      </c>
      <c r="D352" s="13">
        <v>341</v>
      </c>
      <c r="E352" s="64">
        <v>10378</v>
      </c>
      <c r="F352" s="276"/>
      <c r="G352" s="276"/>
      <c r="H352" s="256">
        <v>92291.48</v>
      </c>
      <c r="I352" s="256"/>
      <c r="J352" s="13">
        <v>52282.826987583998</v>
      </c>
      <c r="K352" s="13">
        <v>22291.017789666701</v>
      </c>
      <c r="L352" s="13">
        <v>5382.8676531598103</v>
      </c>
    </row>
    <row r="353" spans="2:12" s="1" customFormat="1" ht="8.85" customHeight="1" x14ac:dyDescent="0.15">
      <c r="B353" s="62">
        <v>45597</v>
      </c>
      <c r="C353" s="63">
        <v>56005</v>
      </c>
      <c r="D353" s="13">
        <v>342</v>
      </c>
      <c r="E353" s="64">
        <v>10408</v>
      </c>
      <c r="F353" s="276"/>
      <c r="G353" s="276"/>
      <c r="H353" s="256">
        <v>79537.3</v>
      </c>
      <c r="I353" s="256"/>
      <c r="J353" s="13">
        <v>44983.667087975002</v>
      </c>
      <c r="K353" s="13">
        <v>19131.7835985645</v>
      </c>
      <c r="L353" s="13">
        <v>4601.0329872202301</v>
      </c>
    </row>
    <row r="354" spans="2:12" s="1" customFormat="1" ht="8.85" customHeight="1" x14ac:dyDescent="0.15">
      <c r="B354" s="62">
        <v>45597</v>
      </c>
      <c r="C354" s="63">
        <v>56036</v>
      </c>
      <c r="D354" s="13">
        <v>343</v>
      </c>
      <c r="E354" s="64">
        <v>10439</v>
      </c>
      <c r="F354" s="276"/>
      <c r="G354" s="276"/>
      <c r="H354" s="256">
        <v>68045.240000000005</v>
      </c>
      <c r="I354" s="256"/>
      <c r="J354" s="13">
        <v>38418.8659754045</v>
      </c>
      <c r="K354" s="13">
        <v>16298.184799890299</v>
      </c>
      <c r="L354" s="13">
        <v>3902.9747753247998</v>
      </c>
    </row>
    <row r="355" spans="2:12" s="1" customFormat="1" ht="8.85" customHeight="1" x14ac:dyDescent="0.15">
      <c r="B355" s="62">
        <v>45597</v>
      </c>
      <c r="C355" s="63">
        <v>56066</v>
      </c>
      <c r="D355" s="13">
        <v>344</v>
      </c>
      <c r="E355" s="64">
        <v>10469</v>
      </c>
      <c r="F355" s="276"/>
      <c r="G355" s="276"/>
      <c r="H355" s="256">
        <v>57298.27</v>
      </c>
      <c r="I355" s="256"/>
      <c r="J355" s="13">
        <v>32297.942811300101</v>
      </c>
      <c r="K355" s="13">
        <v>13667.8223348929</v>
      </c>
      <c r="L355" s="13">
        <v>3259.6570861617902</v>
      </c>
    </row>
    <row r="356" spans="2:12" s="1" customFormat="1" ht="8.85" customHeight="1" x14ac:dyDescent="0.15">
      <c r="B356" s="62">
        <v>45597</v>
      </c>
      <c r="C356" s="63">
        <v>56097</v>
      </c>
      <c r="D356" s="13">
        <v>345</v>
      </c>
      <c r="E356" s="64">
        <v>10500</v>
      </c>
      <c r="F356" s="276"/>
      <c r="G356" s="276"/>
      <c r="H356" s="256">
        <v>47988.15</v>
      </c>
      <c r="I356" s="256"/>
      <c r="J356" s="13">
        <v>27004.126787875099</v>
      </c>
      <c r="K356" s="13">
        <v>11398.526019175601</v>
      </c>
      <c r="L356" s="13">
        <v>2706.93548091508</v>
      </c>
    </row>
    <row r="357" spans="2:12" s="1" customFormat="1" ht="8.85" customHeight="1" x14ac:dyDescent="0.15">
      <c r="B357" s="62">
        <v>45597</v>
      </c>
      <c r="C357" s="63">
        <v>56128</v>
      </c>
      <c r="D357" s="13">
        <v>346</v>
      </c>
      <c r="E357" s="64">
        <v>10531</v>
      </c>
      <c r="F357" s="276"/>
      <c r="G357" s="276"/>
      <c r="H357" s="256">
        <v>39532.35</v>
      </c>
      <c r="I357" s="256"/>
      <c r="J357" s="13">
        <v>22208.107013158598</v>
      </c>
      <c r="K357" s="13">
        <v>9350.2708416270798</v>
      </c>
      <c r="L357" s="13">
        <v>2211.1083271379698</v>
      </c>
    </row>
    <row r="358" spans="2:12" s="1" customFormat="1" ht="8.85" customHeight="1" x14ac:dyDescent="0.15">
      <c r="B358" s="62">
        <v>45597</v>
      </c>
      <c r="C358" s="63">
        <v>56158</v>
      </c>
      <c r="D358" s="13">
        <v>347</v>
      </c>
      <c r="E358" s="64">
        <v>10561</v>
      </c>
      <c r="F358" s="276"/>
      <c r="G358" s="276"/>
      <c r="H358" s="256">
        <v>32745.72</v>
      </c>
      <c r="I358" s="256"/>
      <c r="J358" s="13">
        <v>18365.384029474601</v>
      </c>
      <c r="K358" s="13">
        <v>7713.3392105798703</v>
      </c>
      <c r="L358" s="13">
        <v>1816.5373987533501</v>
      </c>
    </row>
    <row r="359" spans="2:12" s="1" customFormat="1" ht="8.85" customHeight="1" x14ac:dyDescent="0.15">
      <c r="B359" s="62">
        <v>45597</v>
      </c>
      <c r="C359" s="63">
        <v>56189</v>
      </c>
      <c r="D359" s="13">
        <v>348</v>
      </c>
      <c r="E359" s="64">
        <v>10592</v>
      </c>
      <c r="F359" s="276"/>
      <c r="G359" s="276"/>
      <c r="H359" s="256">
        <v>26910.7</v>
      </c>
      <c r="I359" s="256"/>
      <c r="J359" s="13">
        <v>15067.223968558799</v>
      </c>
      <c r="K359" s="13">
        <v>6312.0401622488298</v>
      </c>
      <c r="L359" s="13">
        <v>1480.22687779891</v>
      </c>
    </row>
    <row r="360" spans="2:12" s="1" customFormat="1" ht="8.85" customHeight="1" x14ac:dyDescent="0.15">
      <c r="B360" s="62">
        <v>45597</v>
      </c>
      <c r="C360" s="63">
        <v>56219</v>
      </c>
      <c r="D360" s="13">
        <v>349</v>
      </c>
      <c r="E360" s="64">
        <v>10622</v>
      </c>
      <c r="F360" s="276"/>
      <c r="G360" s="276"/>
      <c r="H360" s="256">
        <v>21977.19</v>
      </c>
      <c r="I360" s="256"/>
      <c r="J360" s="13">
        <v>12284.7683734364</v>
      </c>
      <c r="K360" s="13">
        <v>5133.7326636059797</v>
      </c>
      <c r="L360" s="13">
        <v>1198.96875341795</v>
      </c>
    </row>
    <row r="361" spans="2:12" s="1" customFormat="1" ht="8.85" customHeight="1" x14ac:dyDescent="0.15">
      <c r="B361" s="62">
        <v>45597</v>
      </c>
      <c r="C361" s="63">
        <v>56250</v>
      </c>
      <c r="D361" s="13">
        <v>350</v>
      </c>
      <c r="E361" s="64">
        <v>10653</v>
      </c>
      <c r="F361" s="276"/>
      <c r="G361" s="276"/>
      <c r="H361" s="256">
        <v>17029.53</v>
      </c>
      <c r="I361" s="256"/>
      <c r="J361" s="13">
        <v>9502.9895258983906</v>
      </c>
      <c r="K361" s="13">
        <v>3961.1439062074001</v>
      </c>
      <c r="L361" s="13">
        <v>921.19560158423701</v>
      </c>
    </row>
    <row r="362" spans="2:12" s="1" customFormat="1" ht="8.85" customHeight="1" x14ac:dyDescent="0.15">
      <c r="B362" s="62">
        <v>45597</v>
      </c>
      <c r="C362" s="63">
        <v>56281</v>
      </c>
      <c r="D362" s="13">
        <v>351</v>
      </c>
      <c r="E362" s="64">
        <v>10684</v>
      </c>
      <c r="F362" s="276"/>
      <c r="G362" s="276"/>
      <c r="H362" s="256">
        <v>12067.66</v>
      </c>
      <c r="I362" s="256"/>
      <c r="J362" s="13">
        <v>6722.6953868864903</v>
      </c>
      <c r="K362" s="13">
        <v>2795.1035125599301</v>
      </c>
      <c r="L362" s="13">
        <v>647.27040579620098</v>
      </c>
    </row>
    <row r="363" spans="2:12" s="1" customFormat="1" ht="8.85" customHeight="1" x14ac:dyDescent="0.15">
      <c r="B363" s="62">
        <v>45597</v>
      </c>
      <c r="C363" s="63">
        <v>56309</v>
      </c>
      <c r="D363" s="13">
        <v>352</v>
      </c>
      <c r="E363" s="64">
        <v>10712</v>
      </c>
      <c r="F363" s="276"/>
      <c r="G363" s="276"/>
      <c r="H363" s="256">
        <v>7963.81</v>
      </c>
      <c r="I363" s="256"/>
      <c r="J363" s="13">
        <v>4429.7108731749304</v>
      </c>
      <c r="K363" s="13">
        <v>1837.5152817857399</v>
      </c>
      <c r="L363" s="13">
        <v>423.89063878998797</v>
      </c>
    </row>
    <row r="364" spans="2:12" s="1" customFormat="1" ht="8.85" customHeight="1" x14ac:dyDescent="0.15">
      <c r="B364" s="62">
        <v>45597</v>
      </c>
      <c r="C364" s="63">
        <v>56340</v>
      </c>
      <c r="D364" s="13">
        <v>353</v>
      </c>
      <c r="E364" s="64">
        <v>10743</v>
      </c>
      <c r="F364" s="276"/>
      <c r="G364" s="276"/>
      <c r="H364" s="256">
        <v>3848.62</v>
      </c>
      <c r="I364" s="256"/>
      <c r="J364" s="13">
        <v>0</v>
      </c>
      <c r="K364" s="13">
        <v>0</v>
      </c>
      <c r="L364" s="13">
        <v>0</v>
      </c>
    </row>
    <row r="365" spans="2:12" s="1" customFormat="1" ht="8.85" customHeight="1" x14ac:dyDescent="0.15">
      <c r="B365" s="62">
        <v>45597</v>
      </c>
      <c r="C365" s="63">
        <v>56370</v>
      </c>
      <c r="D365" s="13">
        <v>354</v>
      </c>
      <c r="E365" s="64">
        <v>10773</v>
      </c>
      <c r="F365" s="276"/>
      <c r="G365" s="276"/>
      <c r="H365" s="256">
        <v>1254.3499999999999</v>
      </c>
      <c r="I365" s="256"/>
      <c r="J365" s="13">
        <v>0</v>
      </c>
      <c r="K365" s="13">
        <v>0</v>
      </c>
      <c r="L365" s="13">
        <v>0</v>
      </c>
    </row>
    <row r="366" spans="2:12" s="1" customFormat="1" ht="8.85" customHeight="1" x14ac:dyDescent="0.15">
      <c r="B366" s="62">
        <v>45597</v>
      </c>
      <c r="C366" s="63">
        <v>56401</v>
      </c>
      <c r="D366" s="13">
        <v>355</v>
      </c>
      <c r="E366" s="64">
        <v>10804</v>
      </c>
      <c r="F366" s="276"/>
      <c r="G366" s="276"/>
      <c r="H366" s="256">
        <v>0</v>
      </c>
      <c r="I366" s="256"/>
      <c r="J366" s="13">
        <v>0</v>
      </c>
      <c r="K366" s="13">
        <v>0</v>
      </c>
      <c r="L366" s="13">
        <v>0</v>
      </c>
    </row>
    <row r="367" spans="2:12" s="1" customFormat="1" ht="8.85" customHeight="1" x14ac:dyDescent="0.15">
      <c r="B367" s="62">
        <v>45597</v>
      </c>
      <c r="C367" s="63">
        <v>56431</v>
      </c>
      <c r="D367" s="13">
        <v>356</v>
      </c>
      <c r="E367" s="64">
        <v>10834</v>
      </c>
      <c r="F367" s="276"/>
      <c r="G367" s="276"/>
      <c r="H367" s="256"/>
      <c r="I367" s="256"/>
      <c r="J367" s="13">
        <v>0</v>
      </c>
      <c r="K367" s="13">
        <v>0</v>
      </c>
      <c r="L367" s="13">
        <v>0</v>
      </c>
    </row>
    <row r="368" spans="2:12" s="1" customFormat="1" ht="11.85" customHeight="1" x14ac:dyDescent="0.15">
      <c r="B368" s="65"/>
      <c r="C368" s="66"/>
      <c r="D368" s="67"/>
      <c r="E368" s="68"/>
      <c r="F368" s="277"/>
      <c r="G368" s="277"/>
      <c r="H368" s="275">
        <v>279322028527.24701</v>
      </c>
      <c r="I368" s="275"/>
      <c r="J368" s="69">
        <v>248226411981.95901</v>
      </c>
      <c r="K368" s="69">
        <v>211184607456.229</v>
      </c>
      <c r="L368" s="69">
        <v>167088260707.431</v>
      </c>
    </row>
    <row r="369" s="1" customFormat="1" ht="22.95" customHeight="1" x14ac:dyDescent="0.15"/>
  </sheetData>
  <mergeCells count="724">
    <mergeCell ref="B1:F3"/>
    <mergeCell ref="B10:E10"/>
    <mergeCell ref="B5:L5"/>
    <mergeCell ref="B7:D8"/>
    <mergeCell ref="F10:G10"/>
    <mergeCell ref="F100:G100"/>
    <mergeCell ref="F101:G101"/>
    <mergeCell ref="F102:G102"/>
    <mergeCell ref="F103:G103"/>
    <mergeCell ref="G8:H8"/>
    <mergeCell ref="H10:L10"/>
    <mergeCell ref="H100:I100"/>
    <mergeCell ref="H101:I101"/>
    <mergeCell ref="H102:I102"/>
    <mergeCell ref="H103:I103"/>
    <mergeCell ref="F12:G12"/>
    <mergeCell ref="F104:G104"/>
    <mergeCell ref="F105:G105"/>
    <mergeCell ref="F106:G106"/>
    <mergeCell ref="F107:G107"/>
    <mergeCell ref="F108:G108"/>
    <mergeCell ref="F109:G109"/>
    <mergeCell ref="F11:G11"/>
    <mergeCell ref="F110:G110"/>
    <mergeCell ref="F14:G14"/>
    <mergeCell ref="F140:G140"/>
    <mergeCell ref="F141:G141"/>
    <mergeCell ref="F142:G142"/>
    <mergeCell ref="F143:G143"/>
    <mergeCell ref="F144:G144"/>
    <mergeCell ref="F129:G129"/>
    <mergeCell ref="F13:G13"/>
    <mergeCell ref="F130:G130"/>
    <mergeCell ref="F131:G131"/>
    <mergeCell ref="F132:G132"/>
    <mergeCell ref="F133:G133"/>
    <mergeCell ref="F134:G134"/>
    <mergeCell ref="F135:G135"/>
    <mergeCell ref="F136:G136"/>
    <mergeCell ref="F120:G120"/>
    <mergeCell ref="F121:G121"/>
    <mergeCell ref="F122:G122"/>
    <mergeCell ref="F123:G123"/>
    <mergeCell ref="F124:G124"/>
    <mergeCell ref="F125:G125"/>
    <mergeCell ref="F126:G126"/>
    <mergeCell ref="F127:G127"/>
    <mergeCell ref="F128:G128"/>
    <mergeCell ref="F16:G16"/>
    <mergeCell ref="F160:G160"/>
    <mergeCell ref="F17:G17"/>
    <mergeCell ref="F145:G145"/>
    <mergeCell ref="F146:G146"/>
    <mergeCell ref="F147:G147"/>
    <mergeCell ref="F148:G148"/>
    <mergeCell ref="F149:G149"/>
    <mergeCell ref="F15:G15"/>
    <mergeCell ref="F150:G150"/>
    <mergeCell ref="F151:G151"/>
    <mergeCell ref="F152:G152"/>
    <mergeCell ref="F137:G137"/>
    <mergeCell ref="F138:G138"/>
    <mergeCell ref="F139:G139"/>
    <mergeCell ref="F112:G112"/>
    <mergeCell ref="F113:G113"/>
    <mergeCell ref="F114:G114"/>
    <mergeCell ref="F115:G115"/>
    <mergeCell ref="F116:G116"/>
    <mergeCell ref="F117:G117"/>
    <mergeCell ref="F118:G118"/>
    <mergeCell ref="F119:G119"/>
    <mergeCell ref="F111:G111"/>
    <mergeCell ref="F19:G19"/>
    <mergeCell ref="F190:G190"/>
    <mergeCell ref="F191:G191"/>
    <mergeCell ref="F192:G192"/>
    <mergeCell ref="F193:G193"/>
    <mergeCell ref="F194:G194"/>
    <mergeCell ref="F179:G179"/>
    <mergeCell ref="F18:G18"/>
    <mergeCell ref="F180:G180"/>
    <mergeCell ref="F181:G181"/>
    <mergeCell ref="F182:G182"/>
    <mergeCell ref="F183:G183"/>
    <mergeCell ref="F184:G184"/>
    <mergeCell ref="F185:G185"/>
    <mergeCell ref="F186:G186"/>
    <mergeCell ref="F170:G170"/>
    <mergeCell ref="F171:G171"/>
    <mergeCell ref="F172:G172"/>
    <mergeCell ref="F173:G173"/>
    <mergeCell ref="F174:G174"/>
    <mergeCell ref="F175:G175"/>
    <mergeCell ref="F176:G176"/>
    <mergeCell ref="F177:G177"/>
    <mergeCell ref="F178:G178"/>
    <mergeCell ref="F21:G21"/>
    <mergeCell ref="F210:G210"/>
    <mergeCell ref="F22:G22"/>
    <mergeCell ref="F195:G195"/>
    <mergeCell ref="F196:G196"/>
    <mergeCell ref="F197:G197"/>
    <mergeCell ref="F198:G198"/>
    <mergeCell ref="F199:G199"/>
    <mergeCell ref="F20:G20"/>
    <mergeCell ref="F200:G200"/>
    <mergeCell ref="F201:G201"/>
    <mergeCell ref="F202:G202"/>
    <mergeCell ref="F187:G187"/>
    <mergeCell ref="F188:G188"/>
    <mergeCell ref="F189:G189"/>
    <mergeCell ref="F161:G161"/>
    <mergeCell ref="F162:G162"/>
    <mergeCell ref="F163:G163"/>
    <mergeCell ref="F164:G164"/>
    <mergeCell ref="F165:G165"/>
    <mergeCell ref="F166:G166"/>
    <mergeCell ref="F167:G167"/>
    <mergeCell ref="F168:G168"/>
    <mergeCell ref="F169:G169"/>
    <mergeCell ref="F23:G23"/>
    <mergeCell ref="F230:G230"/>
    <mergeCell ref="F231:G231"/>
    <mergeCell ref="F232:G232"/>
    <mergeCell ref="F233:G233"/>
    <mergeCell ref="F234:G234"/>
    <mergeCell ref="F235:G235"/>
    <mergeCell ref="F236:G236"/>
    <mergeCell ref="F220:G220"/>
    <mergeCell ref="F221:G221"/>
    <mergeCell ref="F222:G222"/>
    <mergeCell ref="F223:G223"/>
    <mergeCell ref="F224:G224"/>
    <mergeCell ref="F225:G225"/>
    <mergeCell ref="F226:G226"/>
    <mergeCell ref="F227:G227"/>
    <mergeCell ref="F228:G228"/>
    <mergeCell ref="F211:G211"/>
    <mergeCell ref="F212:G212"/>
    <mergeCell ref="F213:G213"/>
    <mergeCell ref="F214:G214"/>
    <mergeCell ref="F215:G215"/>
    <mergeCell ref="F216:G216"/>
    <mergeCell ref="F217:G217"/>
    <mergeCell ref="F25:G25"/>
    <mergeCell ref="F250:G250"/>
    <mergeCell ref="F251:G251"/>
    <mergeCell ref="F252:G252"/>
    <mergeCell ref="F237:G237"/>
    <mergeCell ref="F238:G238"/>
    <mergeCell ref="F239:G239"/>
    <mergeCell ref="F24:G24"/>
    <mergeCell ref="F240:G240"/>
    <mergeCell ref="F241:G241"/>
    <mergeCell ref="F242:G242"/>
    <mergeCell ref="F243:G243"/>
    <mergeCell ref="F244:G244"/>
    <mergeCell ref="F229:G229"/>
    <mergeCell ref="F218:G218"/>
    <mergeCell ref="F219:G219"/>
    <mergeCell ref="F203:G203"/>
    <mergeCell ref="F204:G204"/>
    <mergeCell ref="F205:G205"/>
    <mergeCell ref="F206:G206"/>
    <mergeCell ref="F207:G207"/>
    <mergeCell ref="F208:G208"/>
    <mergeCell ref="F209:G209"/>
    <mergeCell ref="F153:G153"/>
    <mergeCell ref="F253:G253"/>
    <mergeCell ref="F254:G254"/>
    <mergeCell ref="F255:G255"/>
    <mergeCell ref="F256:G256"/>
    <mergeCell ref="F257:G257"/>
    <mergeCell ref="F258:G258"/>
    <mergeCell ref="F259:G259"/>
    <mergeCell ref="F26:G26"/>
    <mergeCell ref="F260:G260"/>
    <mergeCell ref="F27:G27"/>
    <mergeCell ref="F245:G245"/>
    <mergeCell ref="F246:G246"/>
    <mergeCell ref="F247:G247"/>
    <mergeCell ref="F248:G248"/>
    <mergeCell ref="F249:G249"/>
    <mergeCell ref="F154:G154"/>
    <mergeCell ref="F155:G155"/>
    <mergeCell ref="F156:G156"/>
    <mergeCell ref="F157:G157"/>
    <mergeCell ref="F158:G158"/>
    <mergeCell ref="F159:G159"/>
    <mergeCell ref="F29:G29"/>
    <mergeCell ref="F290:G290"/>
    <mergeCell ref="F291:G291"/>
    <mergeCell ref="F292:G292"/>
    <mergeCell ref="F293:G293"/>
    <mergeCell ref="F294:G294"/>
    <mergeCell ref="F279:G279"/>
    <mergeCell ref="F28:G28"/>
    <mergeCell ref="F280:G280"/>
    <mergeCell ref="F281:G281"/>
    <mergeCell ref="F282:G282"/>
    <mergeCell ref="F283:G283"/>
    <mergeCell ref="F284:G284"/>
    <mergeCell ref="F285:G285"/>
    <mergeCell ref="F286:G286"/>
    <mergeCell ref="F270:G270"/>
    <mergeCell ref="F271:G271"/>
    <mergeCell ref="F272:G272"/>
    <mergeCell ref="F273:G273"/>
    <mergeCell ref="F274:G274"/>
    <mergeCell ref="F275:G275"/>
    <mergeCell ref="F276:G276"/>
    <mergeCell ref="F277:G277"/>
    <mergeCell ref="F278:G278"/>
    <mergeCell ref="F31:G31"/>
    <mergeCell ref="F310:G310"/>
    <mergeCell ref="F32:G32"/>
    <mergeCell ref="F295:G295"/>
    <mergeCell ref="F296:G296"/>
    <mergeCell ref="F297:G297"/>
    <mergeCell ref="F298:G298"/>
    <mergeCell ref="F299:G299"/>
    <mergeCell ref="F30:G30"/>
    <mergeCell ref="F300:G300"/>
    <mergeCell ref="F301:G301"/>
    <mergeCell ref="F302:G302"/>
    <mergeCell ref="F287:G287"/>
    <mergeCell ref="F288:G288"/>
    <mergeCell ref="F289:G289"/>
    <mergeCell ref="F261:G261"/>
    <mergeCell ref="F262:G262"/>
    <mergeCell ref="F263:G263"/>
    <mergeCell ref="F264:G264"/>
    <mergeCell ref="F265:G265"/>
    <mergeCell ref="F266:G266"/>
    <mergeCell ref="F267:G267"/>
    <mergeCell ref="F268:G268"/>
    <mergeCell ref="F269:G269"/>
    <mergeCell ref="F315:G315"/>
    <mergeCell ref="F316:G316"/>
    <mergeCell ref="F317:G317"/>
    <mergeCell ref="F318:G318"/>
    <mergeCell ref="F319:G319"/>
    <mergeCell ref="F303:G303"/>
    <mergeCell ref="F304:G304"/>
    <mergeCell ref="F305:G305"/>
    <mergeCell ref="F306:G306"/>
    <mergeCell ref="F307:G307"/>
    <mergeCell ref="F308:G308"/>
    <mergeCell ref="F309:G309"/>
    <mergeCell ref="F329:G329"/>
    <mergeCell ref="F33:G33"/>
    <mergeCell ref="F330:G330"/>
    <mergeCell ref="F331:G331"/>
    <mergeCell ref="F332:G332"/>
    <mergeCell ref="F333:G333"/>
    <mergeCell ref="F334:G334"/>
    <mergeCell ref="F335:G335"/>
    <mergeCell ref="F336:G336"/>
    <mergeCell ref="F98:G98"/>
    <mergeCell ref="F99:G99"/>
    <mergeCell ref="F320:G320"/>
    <mergeCell ref="F321:G321"/>
    <mergeCell ref="F322:G322"/>
    <mergeCell ref="F323:G323"/>
    <mergeCell ref="F324:G324"/>
    <mergeCell ref="F325:G325"/>
    <mergeCell ref="F326:G326"/>
    <mergeCell ref="F327:G327"/>
    <mergeCell ref="F328:G328"/>
    <mergeCell ref="F311:G311"/>
    <mergeCell ref="F312:G312"/>
    <mergeCell ref="F313:G313"/>
    <mergeCell ref="F314:G314"/>
    <mergeCell ref="F337:G337"/>
    <mergeCell ref="F338:G338"/>
    <mergeCell ref="F339:G339"/>
    <mergeCell ref="F34:G34"/>
    <mergeCell ref="F340:G340"/>
    <mergeCell ref="F341:G341"/>
    <mergeCell ref="F342:G342"/>
    <mergeCell ref="F343:G343"/>
    <mergeCell ref="F344:G344"/>
    <mergeCell ref="F83:G83"/>
    <mergeCell ref="F84:G84"/>
    <mergeCell ref="F85:G85"/>
    <mergeCell ref="F86:G86"/>
    <mergeCell ref="F87:G87"/>
    <mergeCell ref="F88:G88"/>
    <mergeCell ref="F89:G89"/>
    <mergeCell ref="F90:G90"/>
    <mergeCell ref="F91:G91"/>
    <mergeCell ref="F92:G92"/>
    <mergeCell ref="F93:G93"/>
    <mergeCell ref="F94:G94"/>
    <mergeCell ref="F95:G95"/>
    <mergeCell ref="F96:G96"/>
    <mergeCell ref="F97:G97"/>
    <mergeCell ref="F345:G345"/>
    <mergeCell ref="F346:G346"/>
    <mergeCell ref="F347:G347"/>
    <mergeCell ref="F348:G348"/>
    <mergeCell ref="F349:G349"/>
    <mergeCell ref="F35:G35"/>
    <mergeCell ref="F350:G350"/>
    <mergeCell ref="F351:G351"/>
    <mergeCell ref="F352:G352"/>
    <mergeCell ref="F68:G68"/>
    <mergeCell ref="F69:G69"/>
    <mergeCell ref="F70:G70"/>
    <mergeCell ref="F71:G71"/>
    <mergeCell ref="F72:G72"/>
    <mergeCell ref="F73:G73"/>
    <mergeCell ref="F74:G74"/>
    <mergeCell ref="F75:G75"/>
    <mergeCell ref="F76:G76"/>
    <mergeCell ref="F77:G77"/>
    <mergeCell ref="F78:G78"/>
    <mergeCell ref="F79:G79"/>
    <mergeCell ref="F80:G80"/>
    <mergeCell ref="F81:G81"/>
    <mergeCell ref="F82:G82"/>
    <mergeCell ref="F353:G353"/>
    <mergeCell ref="F354:G354"/>
    <mergeCell ref="F355:G355"/>
    <mergeCell ref="F356:G356"/>
    <mergeCell ref="F357:G357"/>
    <mergeCell ref="F358:G358"/>
    <mergeCell ref="F359:G359"/>
    <mergeCell ref="F36:G36"/>
    <mergeCell ref="F360:G360"/>
    <mergeCell ref="F53:G53"/>
    <mergeCell ref="F54:G54"/>
    <mergeCell ref="F55:G55"/>
    <mergeCell ref="F56:G56"/>
    <mergeCell ref="F57:G57"/>
    <mergeCell ref="F58:G58"/>
    <mergeCell ref="F59:G59"/>
    <mergeCell ref="F60:G60"/>
    <mergeCell ref="F61:G61"/>
    <mergeCell ref="F62:G62"/>
    <mergeCell ref="F63:G63"/>
    <mergeCell ref="F64:G64"/>
    <mergeCell ref="F65:G65"/>
    <mergeCell ref="F66:G66"/>
    <mergeCell ref="F67:G67"/>
    <mergeCell ref="F361:G361"/>
    <mergeCell ref="F362:G362"/>
    <mergeCell ref="F363:G363"/>
    <mergeCell ref="F364:G364"/>
    <mergeCell ref="F365:G365"/>
    <mergeCell ref="F366:G366"/>
    <mergeCell ref="F367:G367"/>
    <mergeCell ref="F368:G368"/>
    <mergeCell ref="F37:G37"/>
    <mergeCell ref="F38:G38"/>
    <mergeCell ref="F39:G39"/>
    <mergeCell ref="F40:G40"/>
    <mergeCell ref="F41:G41"/>
    <mergeCell ref="F42:G42"/>
    <mergeCell ref="F43:G43"/>
    <mergeCell ref="F44:G44"/>
    <mergeCell ref="F45:G45"/>
    <mergeCell ref="F46:G46"/>
    <mergeCell ref="F47:G47"/>
    <mergeCell ref="F48:G48"/>
    <mergeCell ref="F49:G49"/>
    <mergeCell ref="F50:G50"/>
    <mergeCell ref="F51:G51"/>
    <mergeCell ref="F52:G52"/>
    <mergeCell ref="H12:I12"/>
    <mergeCell ref="H104:I104"/>
    <mergeCell ref="H105:I105"/>
    <mergeCell ref="H106:I106"/>
    <mergeCell ref="H107:I107"/>
    <mergeCell ref="H108:I108"/>
    <mergeCell ref="H109:I109"/>
    <mergeCell ref="H11:I11"/>
    <mergeCell ref="H110:I110"/>
    <mergeCell ref="H13:I13"/>
    <mergeCell ref="H130:I130"/>
    <mergeCell ref="H131:I131"/>
    <mergeCell ref="H132:I132"/>
    <mergeCell ref="H133:I133"/>
    <mergeCell ref="H134:I134"/>
    <mergeCell ref="H135:I135"/>
    <mergeCell ref="H136:I136"/>
    <mergeCell ref="H120:I120"/>
    <mergeCell ref="H121:I121"/>
    <mergeCell ref="H122:I122"/>
    <mergeCell ref="H123:I123"/>
    <mergeCell ref="H124:I124"/>
    <mergeCell ref="H125:I125"/>
    <mergeCell ref="H126:I126"/>
    <mergeCell ref="H127:I127"/>
    <mergeCell ref="H128:I128"/>
    <mergeCell ref="H112:I112"/>
    <mergeCell ref="H113:I113"/>
    <mergeCell ref="H114:I114"/>
    <mergeCell ref="H115:I115"/>
    <mergeCell ref="H116:I116"/>
    <mergeCell ref="H117:I117"/>
    <mergeCell ref="H118:I118"/>
    <mergeCell ref="H15:I15"/>
    <mergeCell ref="H150:I150"/>
    <mergeCell ref="H151:I151"/>
    <mergeCell ref="H152:I152"/>
    <mergeCell ref="H137:I137"/>
    <mergeCell ref="H138:I138"/>
    <mergeCell ref="H139:I139"/>
    <mergeCell ref="H14:I14"/>
    <mergeCell ref="H140:I140"/>
    <mergeCell ref="H141:I141"/>
    <mergeCell ref="H142:I142"/>
    <mergeCell ref="H143:I143"/>
    <mergeCell ref="H144:I144"/>
    <mergeCell ref="H129:I129"/>
    <mergeCell ref="H119:I119"/>
    <mergeCell ref="H111:I111"/>
    <mergeCell ref="H153:I153"/>
    <mergeCell ref="H154:I154"/>
    <mergeCell ref="H155:I155"/>
    <mergeCell ref="H156:I156"/>
    <mergeCell ref="H157:I157"/>
    <mergeCell ref="H158:I158"/>
    <mergeCell ref="H159:I159"/>
    <mergeCell ref="H16:I16"/>
    <mergeCell ref="H160:I160"/>
    <mergeCell ref="H17:I17"/>
    <mergeCell ref="H145:I145"/>
    <mergeCell ref="H146:I146"/>
    <mergeCell ref="H147:I147"/>
    <mergeCell ref="H148:I148"/>
    <mergeCell ref="H149:I149"/>
    <mergeCell ref="H173:I173"/>
    <mergeCell ref="H174:I174"/>
    <mergeCell ref="H175:I175"/>
    <mergeCell ref="H176:I176"/>
    <mergeCell ref="H177:I177"/>
    <mergeCell ref="H178:I178"/>
    <mergeCell ref="H161:I161"/>
    <mergeCell ref="H162:I162"/>
    <mergeCell ref="H163:I163"/>
    <mergeCell ref="H164:I164"/>
    <mergeCell ref="H165:I165"/>
    <mergeCell ref="H166:I166"/>
    <mergeCell ref="H167:I167"/>
    <mergeCell ref="H168:I168"/>
    <mergeCell ref="H169:I169"/>
    <mergeCell ref="H21:I21"/>
    <mergeCell ref="H195:I195"/>
    <mergeCell ref="H196:I196"/>
    <mergeCell ref="H197:I197"/>
    <mergeCell ref="H198:I198"/>
    <mergeCell ref="H199:I199"/>
    <mergeCell ref="H2:L2"/>
    <mergeCell ref="H20:I20"/>
    <mergeCell ref="H200:I200"/>
    <mergeCell ref="H187:I187"/>
    <mergeCell ref="H188:I188"/>
    <mergeCell ref="H189:I189"/>
    <mergeCell ref="H19:I19"/>
    <mergeCell ref="H190:I190"/>
    <mergeCell ref="H191:I191"/>
    <mergeCell ref="H192:I192"/>
    <mergeCell ref="H193:I193"/>
    <mergeCell ref="H194:I194"/>
    <mergeCell ref="H179:I179"/>
    <mergeCell ref="H18:I18"/>
    <mergeCell ref="H180:I180"/>
    <mergeCell ref="H181:I181"/>
    <mergeCell ref="H182:I182"/>
    <mergeCell ref="H183:I183"/>
    <mergeCell ref="H23:I23"/>
    <mergeCell ref="H230:I230"/>
    <mergeCell ref="H231:I231"/>
    <mergeCell ref="H232:I232"/>
    <mergeCell ref="H233:I233"/>
    <mergeCell ref="H234:I234"/>
    <mergeCell ref="H219:I219"/>
    <mergeCell ref="H22:I22"/>
    <mergeCell ref="H220:I220"/>
    <mergeCell ref="H221:I221"/>
    <mergeCell ref="H222:I222"/>
    <mergeCell ref="H223:I223"/>
    <mergeCell ref="H224:I224"/>
    <mergeCell ref="H225:I225"/>
    <mergeCell ref="H226:I226"/>
    <mergeCell ref="H210:I210"/>
    <mergeCell ref="H211:I211"/>
    <mergeCell ref="H212:I212"/>
    <mergeCell ref="H213:I213"/>
    <mergeCell ref="H214:I214"/>
    <mergeCell ref="H215:I215"/>
    <mergeCell ref="H216:I216"/>
    <mergeCell ref="H217:I217"/>
    <mergeCell ref="H218:I218"/>
    <mergeCell ref="H25:I25"/>
    <mergeCell ref="H250:I250"/>
    <mergeCell ref="H26:I26"/>
    <mergeCell ref="H235:I235"/>
    <mergeCell ref="H236:I236"/>
    <mergeCell ref="H237:I237"/>
    <mergeCell ref="H238:I238"/>
    <mergeCell ref="H239:I239"/>
    <mergeCell ref="H24:I24"/>
    <mergeCell ref="H240:I240"/>
    <mergeCell ref="H241:I241"/>
    <mergeCell ref="H242:I242"/>
    <mergeCell ref="H227:I227"/>
    <mergeCell ref="H228:I228"/>
    <mergeCell ref="H229:I229"/>
    <mergeCell ref="H202:I202"/>
    <mergeCell ref="H203:I203"/>
    <mergeCell ref="H204:I204"/>
    <mergeCell ref="H205:I205"/>
    <mergeCell ref="H206:I206"/>
    <mergeCell ref="H207:I207"/>
    <mergeCell ref="H208:I208"/>
    <mergeCell ref="H209:I209"/>
    <mergeCell ref="H201:I201"/>
    <mergeCell ref="H27:I27"/>
    <mergeCell ref="H270:I270"/>
    <mergeCell ref="H271:I271"/>
    <mergeCell ref="H272:I272"/>
    <mergeCell ref="H273:I273"/>
    <mergeCell ref="H274:I274"/>
    <mergeCell ref="H275:I275"/>
    <mergeCell ref="H276:I276"/>
    <mergeCell ref="H260:I260"/>
    <mergeCell ref="H261:I261"/>
    <mergeCell ref="H262:I262"/>
    <mergeCell ref="H263:I263"/>
    <mergeCell ref="H264:I264"/>
    <mergeCell ref="H265:I265"/>
    <mergeCell ref="H266:I266"/>
    <mergeCell ref="H267:I267"/>
    <mergeCell ref="H268:I268"/>
    <mergeCell ref="H251:I251"/>
    <mergeCell ref="H252:I252"/>
    <mergeCell ref="H253:I253"/>
    <mergeCell ref="H254:I254"/>
    <mergeCell ref="H255:I255"/>
    <mergeCell ref="H256:I256"/>
    <mergeCell ref="H257:I257"/>
    <mergeCell ref="H29:I29"/>
    <mergeCell ref="H290:I290"/>
    <mergeCell ref="H291:I291"/>
    <mergeCell ref="H292:I292"/>
    <mergeCell ref="H277:I277"/>
    <mergeCell ref="H278:I278"/>
    <mergeCell ref="H279:I279"/>
    <mergeCell ref="H28:I28"/>
    <mergeCell ref="H280:I280"/>
    <mergeCell ref="H281:I281"/>
    <mergeCell ref="H282:I282"/>
    <mergeCell ref="H283:I283"/>
    <mergeCell ref="H284:I284"/>
    <mergeCell ref="H269:I269"/>
    <mergeCell ref="H258:I258"/>
    <mergeCell ref="H259:I259"/>
    <mergeCell ref="H243:I243"/>
    <mergeCell ref="H244:I244"/>
    <mergeCell ref="H245:I245"/>
    <mergeCell ref="H246:I246"/>
    <mergeCell ref="H247:I247"/>
    <mergeCell ref="H248:I248"/>
    <mergeCell ref="H249:I249"/>
    <mergeCell ref="H184:I184"/>
    <mergeCell ref="H293:I293"/>
    <mergeCell ref="H294:I294"/>
    <mergeCell ref="H295:I295"/>
    <mergeCell ref="H296:I296"/>
    <mergeCell ref="H297:I297"/>
    <mergeCell ref="H298:I298"/>
    <mergeCell ref="H299:I299"/>
    <mergeCell ref="H30:I30"/>
    <mergeCell ref="H300:I300"/>
    <mergeCell ref="H31:I31"/>
    <mergeCell ref="H96:I96"/>
    <mergeCell ref="H97:I97"/>
    <mergeCell ref="H98:I98"/>
    <mergeCell ref="H99:I99"/>
    <mergeCell ref="H285:I285"/>
    <mergeCell ref="H286:I286"/>
    <mergeCell ref="H287:I287"/>
    <mergeCell ref="H288:I288"/>
    <mergeCell ref="H289:I289"/>
    <mergeCell ref="H185:I185"/>
    <mergeCell ref="H186:I186"/>
    <mergeCell ref="H170:I170"/>
    <mergeCell ref="H171:I171"/>
    <mergeCell ref="H172:I172"/>
    <mergeCell ref="H301:I301"/>
    <mergeCell ref="H302:I302"/>
    <mergeCell ref="H303:I303"/>
    <mergeCell ref="H304:I304"/>
    <mergeCell ref="H305:I305"/>
    <mergeCell ref="H306:I306"/>
    <mergeCell ref="H307:I307"/>
    <mergeCell ref="H308:I308"/>
    <mergeCell ref="H309:I309"/>
    <mergeCell ref="H310:I310"/>
    <mergeCell ref="H311:I311"/>
    <mergeCell ref="H312:I312"/>
    <mergeCell ref="H313:I313"/>
    <mergeCell ref="H314:I314"/>
    <mergeCell ref="H315:I315"/>
    <mergeCell ref="H316:I316"/>
    <mergeCell ref="H317:I317"/>
    <mergeCell ref="H318:I318"/>
    <mergeCell ref="H319:I319"/>
    <mergeCell ref="H32:I32"/>
    <mergeCell ref="H320:I320"/>
    <mergeCell ref="H321:I321"/>
    <mergeCell ref="H322:I322"/>
    <mergeCell ref="H323:I323"/>
    <mergeCell ref="H324:I324"/>
    <mergeCell ref="H325:I325"/>
    <mergeCell ref="H326:I326"/>
    <mergeCell ref="H81:I81"/>
    <mergeCell ref="H82:I82"/>
    <mergeCell ref="H83:I83"/>
    <mergeCell ref="H84:I84"/>
    <mergeCell ref="H85:I85"/>
    <mergeCell ref="H86:I86"/>
    <mergeCell ref="H87:I87"/>
    <mergeCell ref="H88:I88"/>
    <mergeCell ref="H89:I89"/>
    <mergeCell ref="H90:I90"/>
    <mergeCell ref="H91:I91"/>
    <mergeCell ref="H92:I92"/>
    <mergeCell ref="H93:I93"/>
    <mergeCell ref="H94:I94"/>
    <mergeCell ref="H95:I95"/>
    <mergeCell ref="H327:I327"/>
    <mergeCell ref="H328:I328"/>
    <mergeCell ref="H329:I329"/>
    <mergeCell ref="H33:I33"/>
    <mergeCell ref="H330:I330"/>
    <mergeCell ref="H331:I331"/>
    <mergeCell ref="H332:I332"/>
    <mergeCell ref="H333:I333"/>
    <mergeCell ref="H334:I334"/>
    <mergeCell ref="H66:I66"/>
    <mergeCell ref="H67:I67"/>
    <mergeCell ref="H68:I68"/>
    <mergeCell ref="H69:I69"/>
    <mergeCell ref="H70:I70"/>
    <mergeCell ref="H71:I71"/>
    <mergeCell ref="H72:I72"/>
    <mergeCell ref="H73:I73"/>
    <mergeCell ref="H74:I74"/>
    <mergeCell ref="H75:I75"/>
    <mergeCell ref="H76:I76"/>
    <mergeCell ref="H77:I77"/>
    <mergeCell ref="H78:I78"/>
    <mergeCell ref="H79:I79"/>
    <mergeCell ref="H80:I80"/>
    <mergeCell ref="H335:I335"/>
    <mergeCell ref="H336:I336"/>
    <mergeCell ref="H337:I337"/>
    <mergeCell ref="H338:I338"/>
    <mergeCell ref="H339:I339"/>
    <mergeCell ref="H34:I34"/>
    <mergeCell ref="H340:I340"/>
    <mergeCell ref="H341:I341"/>
    <mergeCell ref="H342:I342"/>
    <mergeCell ref="H51:I51"/>
    <mergeCell ref="H52:I52"/>
    <mergeCell ref="H53:I53"/>
    <mergeCell ref="H54:I54"/>
    <mergeCell ref="H55:I55"/>
    <mergeCell ref="H56:I56"/>
    <mergeCell ref="H57:I57"/>
    <mergeCell ref="H58:I58"/>
    <mergeCell ref="H59:I59"/>
    <mergeCell ref="H60:I60"/>
    <mergeCell ref="H61:I61"/>
    <mergeCell ref="H62:I62"/>
    <mergeCell ref="H63:I63"/>
    <mergeCell ref="H64:I64"/>
    <mergeCell ref="H65:I65"/>
    <mergeCell ref="H343:I343"/>
    <mergeCell ref="H344:I344"/>
    <mergeCell ref="H345:I345"/>
    <mergeCell ref="H346:I346"/>
    <mergeCell ref="H347:I347"/>
    <mergeCell ref="H348:I348"/>
    <mergeCell ref="H349:I349"/>
    <mergeCell ref="H35:I35"/>
    <mergeCell ref="H350:I350"/>
    <mergeCell ref="H36:I36"/>
    <mergeCell ref="H37:I37"/>
    <mergeCell ref="H38:I38"/>
    <mergeCell ref="H39:I39"/>
    <mergeCell ref="H40:I40"/>
    <mergeCell ref="H41:I41"/>
    <mergeCell ref="H42:I42"/>
    <mergeCell ref="H43:I43"/>
    <mergeCell ref="H44:I44"/>
    <mergeCell ref="H45:I45"/>
    <mergeCell ref="H46:I46"/>
    <mergeCell ref="H47:I47"/>
    <mergeCell ref="H48:I48"/>
    <mergeCell ref="H49:I49"/>
    <mergeCell ref="H50:I50"/>
    <mergeCell ref="H351:I351"/>
    <mergeCell ref="H352:I352"/>
    <mergeCell ref="H353:I353"/>
    <mergeCell ref="H354:I354"/>
    <mergeCell ref="H355:I355"/>
    <mergeCell ref="H356:I356"/>
    <mergeCell ref="H357:I357"/>
    <mergeCell ref="H358:I358"/>
    <mergeCell ref="H359:I359"/>
    <mergeCell ref="H360:I360"/>
    <mergeCell ref="H361:I361"/>
    <mergeCell ref="H362:I362"/>
    <mergeCell ref="H363:I363"/>
    <mergeCell ref="H364:I364"/>
    <mergeCell ref="H365:I365"/>
    <mergeCell ref="H366:I366"/>
    <mergeCell ref="H367:I367"/>
    <mergeCell ref="H368:I368"/>
  </mergeCells>
  <pageMargins left="0.7" right="0.7" top="0.75" bottom="0.75" header="0.3" footer="0.3"/>
  <pageSetup paperSize="9" orientation="portrait" r:id="rId1"/>
  <headerFooter alignWithMargins="0">
    <oddFooter>&amp;R_x000D_&amp;1#&amp;"Calibri"&amp;10&amp;K0078D7 Classification : Internal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3"/>
  <sheetViews>
    <sheetView view="pageBreakPreview" zoomScale="60" zoomScaleNormal="100" workbookViewId="0">
      <selection activeCell="D2" sqref="D2"/>
    </sheetView>
  </sheetViews>
  <sheetFormatPr defaultRowHeight="13.2" x14ac:dyDescent="0.25"/>
  <cols>
    <col min="1" max="1" width="143.77734375" customWidth="1"/>
    <col min="2" max="2" width="14.21875" customWidth="1"/>
  </cols>
  <sheetData>
    <row r="1" s="1" customFormat="1" ht="335.25" customHeight="1" x14ac:dyDescent="0.15"/>
    <row r="2" s="1" customFormat="1" ht="53.7" customHeight="1" x14ac:dyDescent="0.15"/>
    <row r="3" s="1" customFormat="1" ht="22.95" customHeight="1" x14ac:dyDescent="0.15"/>
  </sheetData>
  <pageMargins left="0.7" right="0.7" top="0.75" bottom="0.75" header="0.3" footer="0.3"/>
  <pageSetup paperSize="9" scale="82" orientation="landscape" r:id="rId1"/>
  <headerFooter alignWithMargins="0">
    <oddFooter>&amp;R_x000D_&amp;1#&amp;"Calibri"&amp;10&amp;K0078D7 Classification : Internal</oddFooter>
  </headerFooter>
  <colBreaks count="1" manualBreakCount="1">
    <brk id="2" max="5" man="1"/>
  </colBreaks>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2CE52-EA8D-41F5-8F58-5A2717151B55}">
  <sheetPr>
    <tabColor rgb="FF243386"/>
  </sheetPr>
  <dimension ref="A1:N112"/>
  <sheetViews>
    <sheetView view="pageBreakPreview" zoomScale="60" zoomScaleNormal="80" workbookViewId="0">
      <selection activeCell="A56" sqref="A56:A119"/>
    </sheetView>
  </sheetViews>
  <sheetFormatPr defaultColWidth="8.88671875" defaultRowHeight="14.4" outlineLevelRow="1" x14ac:dyDescent="0.25"/>
  <cols>
    <col min="1" max="1" width="13.33203125" style="72" customWidth="1"/>
    <col min="2" max="2" width="60.5546875" style="72" bestFit="1" customWidth="1"/>
    <col min="3" max="3" width="38.6640625" style="72" customWidth="1"/>
    <col min="4" max="7" width="41" style="72" customWidth="1"/>
    <col min="8" max="8" width="7.33203125" style="72" customWidth="1"/>
    <col min="9" max="9" width="92" style="72" customWidth="1"/>
    <col min="10" max="11" width="47.6640625" style="72" customWidth="1"/>
    <col min="12" max="12" width="7.33203125" style="72" customWidth="1"/>
    <col min="13" max="13" width="25.6640625" style="72" customWidth="1"/>
    <col min="14" max="14" width="25.6640625" style="71" customWidth="1"/>
    <col min="15" max="16384" width="8.88671875" style="70"/>
  </cols>
  <sheetData>
    <row r="1" spans="1:13" ht="45" customHeight="1" x14ac:dyDescent="0.25">
      <c r="A1" s="283" t="s">
        <v>1284</v>
      </c>
      <c r="B1" s="283"/>
    </row>
    <row r="2" spans="1:13" ht="31.2" x14ac:dyDescent="0.25">
      <c r="A2" s="101" t="s">
        <v>1283</v>
      </c>
      <c r="B2" s="101"/>
      <c r="C2" s="71"/>
      <c r="D2" s="71"/>
      <c r="E2" s="71"/>
      <c r="F2" s="103" t="s">
        <v>1282</v>
      </c>
      <c r="G2" s="102"/>
      <c r="H2" s="71"/>
      <c r="I2" s="101"/>
      <c r="J2" s="71"/>
      <c r="K2" s="71"/>
      <c r="L2" s="71"/>
      <c r="M2" s="71"/>
    </row>
    <row r="3" spans="1:13" ht="15" thickBot="1" x14ac:dyDescent="0.3">
      <c r="A3" s="71"/>
      <c r="B3" s="100"/>
      <c r="C3" s="100"/>
      <c r="D3" s="71"/>
      <c r="E3" s="71"/>
      <c r="F3" s="71"/>
      <c r="G3" s="71"/>
      <c r="H3" s="71"/>
      <c r="L3" s="71"/>
      <c r="M3" s="71"/>
    </row>
    <row r="4" spans="1:13" ht="18.600000000000001" thickBot="1" x14ac:dyDescent="0.3">
      <c r="A4" s="97"/>
      <c r="B4" s="99" t="s">
        <v>0</v>
      </c>
      <c r="C4" s="98" t="s">
        <v>1</v>
      </c>
      <c r="D4" s="97"/>
      <c r="E4" s="97"/>
      <c r="F4" s="71"/>
      <c r="G4" s="71"/>
      <c r="H4" s="71"/>
      <c r="I4" s="79" t="s">
        <v>1281</v>
      </c>
      <c r="J4" s="96" t="s">
        <v>1280</v>
      </c>
      <c r="L4" s="71"/>
      <c r="M4" s="71"/>
    </row>
    <row r="5" spans="1:13" ht="15" thickBot="1" x14ac:dyDescent="0.3">
      <c r="H5" s="71"/>
      <c r="I5" s="92" t="s">
        <v>1279</v>
      </c>
      <c r="J5" s="72" t="s">
        <v>50</v>
      </c>
      <c r="L5" s="71"/>
      <c r="M5" s="71"/>
    </row>
    <row r="6" spans="1:13" ht="18" x14ac:dyDescent="0.25">
      <c r="A6" s="94"/>
      <c r="B6" s="95" t="s">
        <v>1278</v>
      </c>
      <c r="C6" s="94"/>
      <c r="E6" s="83"/>
      <c r="F6" s="83"/>
      <c r="G6" s="83"/>
      <c r="H6" s="71"/>
      <c r="I6" s="92" t="s">
        <v>1277</v>
      </c>
      <c r="J6" s="72" t="s">
        <v>1276</v>
      </c>
      <c r="L6" s="71"/>
      <c r="M6" s="71"/>
    </row>
    <row r="7" spans="1:13" x14ac:dyDescent="0.25">
      <c r="B7" s="93" t="s">
        <v>1275</v>
      </c>
      <c r="H7" s="71"/>
      <c r="I7" s="92" t="s">
        <v>1274</v>
      </c>
      <c r="J7" s="72" t="s">
        <v>1273</v>
      </c>
      <c r="L7" s="71"/>
      <c r="M7" s="71"/>
    </row>
    <row r="8" spans="1:13" x14ac:dyDescent="0.25">
      <c r="B8" s="93" t="s">
        <v>824</v>
      </c>
      <c r="H8" s="71"/>
      <c r="I8" s="92" t="s">
        <v>1272</v>
      </c>
      <c r="J8" s="72" t="s">
        <v>1271</v>
      </c>
      <c r="L8" s="71"/>
      <c r="M8" s="71"/>
    </row>
    <row r="9" spans="1:13" ht="15" thickBot="1" x14ac:dyDescent="0.3">
      <c r="B9" s="91" t="s">
        <v>825</v>
      </c>
      <c r="H9" s="71"/>
      <c r="L9" s="71"/>
      <c r="M9" s="71"/>
    </row>
    <row r="10" spans="1:13" x14ac:dyDescent="0.25">
      <c r="B10" s="90"/>
      <c r="H10" s="71"/>
      <c r="I10" s="89" t="s">
        <v>1270</v>
      </c>
      <c r="L10" s="71"/>
      <c r="M10" s="71"/>
    </row>
    <row r="11" spans="1:13" x14ac:dyDescent="0.25">
      <c r="B11" s="90"/>
      <c r="H11" s="71"/>
      <c r="I11" s="89" t="s">
        <v>1269</v>
      </c>
      <c r="L11" s="71"/>
      <c r="M11" s="71"/>
    </row>
    <row r="12" spans="1:13" ht="36" x14ac:dyDescent="0.25">
      <c r="A12" s="79" t="s">
        <v>5</v>
      </c>
      <c r="B12" s="79" t="s">
        <v>823</v>
      </c>
      <c r="C12" s="78"/>
      <c r="D12" s="78"/>
      <c r="E12" s="78"/>
      <c r="F12" s="78"/>
      <c r="G12" s="78"/>
      <c r="H12" s="71"/>
      <c r="L12" s="71"/>
      <c r="M12" s="71"/>
    </row>
    <row r="13" spans="1:13" ht="15" customHeight="1" x14ac:dyDescent="0.25">
      <c r="A13" s="75"/>
      <c r="B13" s="76" t="s">
        <v>826</v>
      </c>
      <c r="C13" s="75" t="s">
        <v>827</v>
      </c>
      <c r="D13" s="75" t="s">
        <v>828</v>
      </c>
      <c r="E13" s="88"/>
      <c r="F13" s="74"/>
      <c r="G13" s="74"/>
      <c r="H13" s="71"/>
      <c r="L13" s="71"/>
      <c r="M13" s="71"/>
    </row>
    <row r="14" spans="1:13" x14ac:dyDescent="0.25">
      <c r="A14" s="72" t="s">
        <v>829</v>
      </c>
      <c r="B14" s="80" t="s">
        <v>830</v>
      </c>
      <c r="C14" s="82"/>
      <c r="D14" s="82"/>
      <c r="E14" s="83"/>
      <c r="F14" s="83"/>
      <c r="G14" s="83"/>
      <c r="H14" s="71"/>
      <c r="L14" s="71"/>
      <c r="M14" s="71"/>
    </row>
    <row r="15" spans="1:13" x14ac:dyDescent="0.25">
      <c r="A15" s="72" t="s">
        <v>831</v>
      </c>
      <c r="B15" s="80" t="s">
        <v>832</v>
      </c>
      <c r="C15" s="87" t="s">
        <v>833</v>
      </c>
      <c r="D15" s="87" t="s">
        <v>834</v>
      </c>
      <c r="E15" s="83"/>
      <c r="F15" s="83"/>
      <c r="G15" s="83"/>
      <c r="H15" s="71"/>
      <c r="L15" s="71"/>
      <c r="M15" s="71"/>
    </row>
    <row r="16" spans="1:13" x14ac:dyDescent="0.25">
      <c r="A16" s="72" t="s">
        <v>835</v>
      </c>
      <c r="B16" s="80" t="s">
        <v>836</v>
      </c>
      <c r="E16" s="83"/>
      <c r="F16" s="83"/>
      <c r="G16" s="83"/>
      <c r="H16" s="71"/>
      <c r="L16" s="71"/>
      <c r="M16" s="71"/>
    </row>
    <row r="17" spans="1:13" x14ac:dyDescent="0.25">
      <c r="A17" s="72" t="s">
        <v>837</v>
      </c>
      <c r="B17" s="80" t="s">
        <v>838</v>
      </c>
      <c r="E17" s="83"/>
      <c r="F17" s="83"/>
      <c r="G17" s="83"/>
      <c r="H17" s="71"/>
      <c r="L17" s="71"/>
      <c r="M17" s="71"/>
    </row>
    <row r="18" spans="1:13" x14ac:dyDescent="0.25">
      <c r="A18" s="72" t="s">
        <v>839</v>
      </c>
      <c r="B18" s="80" t="s">
        <v>840</v>
      </c>
      <c r="E18" s="83"/>
      <c r="F18" s="83"/>
      <c r="G18" s="83"/>
      <c r="H18" s="71"/>
      <c r="L18" s="71"/>
      <c r="M18" s="71"/>
    </row>
    <row r="19" spans="1:13" x14ac:dyDescent="0.25">
      <c r="A19" s="72" t="s">
        <v>841</v>
      </c>
      <c r="B19" s="80" t="s">
        <v>842</v>
      </c>
      <c r="E19" s="83"/>
      <c r="F19" s="83"/>
      <c r="G19" s="83"/>
      <c r="H19" s="71"/>
      <c r="L19" s="71"/>
      <c r="M19" s="71"/>
    </row>
    <row r="20" spans="1:13" x14ac:dyDescent="0.25">
      <c r="A20" s="72" t="s">
        <v>843</v>
      </c>
      <c r="B20" s="80" t="s">
        <v>844</v>
      </c>
      <c r="E20" s="83"/>
      <c r="F20" s="83"/>
      <c r="G20" s="83"/>
      <c r="H20" s="71"/>
      <c r="L20" s="71"/>
      <c r="M20" s="71"/>
    </row>
    <row r="21" spans="1:13" x14ac:dyDescent="0.25">
      <c r="A21" s="72" t="s">
        <v>845</v>
      </c>
      <c r="B21" s="80" t="s">
        <v>846</v>
      </c>
      <c r="E21" s="83"/>
      <c r="F21" s="83"/>
      <c r="G21" s="83"/>
      <c r="H21" s="71"/>
      <c r="L21" s="71"/>
      <c r="M21" s="71"/>
    </row>
    <row r="22" spans="1:13" x14ac:dyDescent="0.25">
      <c r="A22" s="72" t="s">
        <v>847</v>
      </c>
      <c r="B22" s="80" t="s">
        <v>848</v>
      </c>
      <c r="E22" s="83"/>
      <c r="F22" s="83"/>
      <c r="G22" s="83"/>
      <c r="H22" s="71"/>
      <c r="L22" s="71"/>
      <c r="M22" s="71"/>
    </row>
    <row r="23" spans="1:13" ht="28.8" x14ac:dyDescent="0.25">
      <c r="A23" s="72" t="s">
        <v>849</v>
      </c>
      <c r="B23" s="80" t="s">
        <v>850</v>
      </c>
      <c r="C23" s="87" t="s">
        <v>851</v>
      </c>
      <c r="E23" s="83"/>
      <c r="F23" s="83"/>
      <c r="G23" s="83"/>
      <c r="H23" s="71"/>
      <c r="L23" s="71"/>
      <c r="M23" s="71"/>
    </row>
    <row r="24" spans="1:13" x14ac:dyDescent="0.25">
      <c r="A24" s="72" t="s">
        <v>852</v>
      </c>
      <c r="B24" s="80" t="s">
        <v>853</v>
      </c>
      <c r="C24" s="87" t="s">
        <v>854</v>
      </c>
      <c r="E24" s="83"/>
      <c r="F24" s="83"/>
      <c r="G24" s="83"/>
      <c r="H24" s="71"/>
      <c r="L24" s="71"/>
      <c r="M24" s="71"/>
    </row>
    <row r="25" spans="1:13" outlineLevel="1" x14ac:dyDescent="0.25">
      <c r="A25" s="72" t="s">
        <v>855</v>
      </c>
      <c r="B25" s="86" t="s">
        <v>1268</v>
      </c>
      <c r="E25" s="83"/>
      <c r="F25" s="83"/>
      <c r="G25" s="83"/>
      <c r="H25" s="71"/>
      <c r="L25" s="71"/>
      <c r="M25" s="71"/>
    </row>
    <row r="26" spans="1:13" outlineLevel="1" x14ac:dyDescent="0.25">
      <c r="A26" s="72" t="s">
        <v>856</v>
      </c>
      <c r="B26" s="85"/>
      <c r="C26" s="84"/>
      <c r="D26" s="84"/>
      <c r="E26" s="83"/>
      <c r="F26" s="83"/>
      <c r="G26" s="83"/>
      <c r="H26" s="71"/>
      <c r="L26" s="71"/>
      <c r="M26" s="71"/>
    </row>
    <row r="27" spans="1:13" outlineLevel="1" x14ac:dyDescent="0.25">
      <c r="A27" s="72" t="s">
        <v>857</v>
      </c>
      <c r="B27" s="85"/>
      <c r="C27" s="84"/>
      <c r="D27" s="84"/>
      <c r="E27" s="83"/>
      <c r="F27" s="83"/>
      <c r="G27" s="83"/>
      <c r="H27" s="71"/>
      <c r="L27" s="71"/>
      <c r="M27" s="71"/>
    </row>
    <row r="28" spans="1:13" outlineLevel="1" x14ac:dyDescent="0.25">
      <c r="A28" s="72" t="s">
        <v>858</v>
      </c>
      <c r="B28" s="85"/>
      <c r="C28" s="84"/>
      <c r="D28" s="84"/>
      <c r="E28" s="83"/>
      <c r="F28" s="83"/>
      <c r="G28" s="83"/>
      <c r="H28" s="71"/>
      <c r="L28" s="71"/>
      <c r="M28" s="71"/>
    </row>
    <row r="29" spans="1:13" outlineLevel="1" x14ac:dyDescent="0.25">
      <c r="A29" s="72" t="s">
        <v>859</v>
      </c>
      <c r="B29" s="85"/>
      <c r="C29" s="84"/>
      <c r="D29" s="84"/>
      <c r="E29" s="83"/>
      <c r="F29" s="83"/>
      <c r="G29" s="83"/>
      <c r="H29" s="71"/>
      <c r="L29" s="71"/>
      <c r="M29" s="71"/>
    </row>
    <row r="30" spans="1:13" outlineLevel="1" x14ac:dyDescent="0.25">
      <c r="A30" s="72" t="s">
        <v>860</v>
      </c>
      <c r="B30" s="85"/>
      <c r="C30" s="84"/>
      <c r="D30" s="84"/>
      <c r="E30" s="83"/>
      <c r="F30" s="83"/>
      <c r="G30" s="83"/>
      <c r="H30" s="71"/>
      <c r="L30" s="71"/>
      <c r="M30" s="71"/>
    </row>
    <row r="31" spans="1:13" outlineLevel="1" x14ac:dyDescent="0.25">
      <c r="A31" s="72" t="s">
        <v>861</v>
      </c>
      <c r="B31" s="85"/>
      <c r="C31" s="84"/>
      <c r="D31" s="84"/>
      <c r="E31" s="83"/>
      <c r="F31" s="83"/>
      <c r="G31" s="83"/>
      <c r="H31" s="71"/>
      <c r="L31" s="71"/>
      <c r="M31" s="71"/>
    </row>
    <row r="32" spans="1:13" outlineLevel="1" x14ac:dyDescent="0.25">
      <c r="A32" s="72" t="s">
        <v>862</v>
      </c>
      <c r="B32" s="85"/>
      <c r="C32" s="84"/>
      <c r="D32" s="84"/>
      <c r="E32" s="83"/>
      <c r="F32" s="83"/>
      <c r="G32" s="83"/>
      <c r="H32" s="71"/>
      <c r="L32" s="71"/>
      <c r="M32" s="71"/>
    </row>
    <row r="33" spans="1:13" ht="18" x14ac:dyDescent="0.25">
      <c r="A33" s="78"/>
      <c r="B33" s="79" t="s">
        <v>824</v>
      </c>
      <c r="C33" s="78"/>
      <c r="D33" s="78"/>
      <c r="E33" s="78"/>
      <c r="F33" s="78"/>
      <c r="G33" s="78"/>
      <c r="H33" s="71"/>
      <c r="L33" s="71"/>
      <c r="M33" s="71"/>
    </row>
    <row r="34" spans="1:13" ht="15" customHeight="1" x14ac:dyDescent="0.25">
      <c r="A34" s="75"/>
      <c r="B34" s="76" t="s">
        <v>863</v>
      </c>
      <c r="C34" s="75" t="s">
        <v>864</v>
      </c>
      <c r="D34" s="75" t="s">
        <v>828</v>
      </c>
      <c r="E34" s="75" t="s">
        <v>865</v>
      </c>
      <c r="F34" s="74"/>
      <c r="G34" s="74"/>
      <c r="H34" s="71"/>
      <c r="L34" s="71"/>
      <c r="M34" s="71"/>
    </row>
    <row r="35" spans="1:13" x14ac:dyDescent="0.25">
      <c r="A35" s="72" t="s">
        <v>866</v>
      </c>
      <c r="B35" s="82"/>
      <c r="C35" s="82"/>
      <c r="D35" s="82"/>
      <c r="E35" s="82"/>
      <c r="F35" s="81"/>
      <c r="G35" s="81"/>
      <c r="H35" s="71"/>
      <c r="L35" s="71"/>
      <c r="M35" s="71"/>
    </row>
    <row r="36" spans="1:13" x14ac:dyDescent="0.25">
      <c r="A36" s="72" t="s">
        <v>867</v>
      </c>
      <c r="B36" s="80"/>
      <c r="H36" s="71"/>
      <c r="L36" s="71"/>
      <c r="M36" s="71"/>
    </row>
    <row r="37" spans="1:13" x14ac:dyDescent="0.25">
      <c r="A37" s="72" t="s">
        <v>868</v>
      </c>
      <c r="B37" s="80"/>
      <c r="H37" s="71"/>
      <c r="L37" s="71"/>
      <c r="M37" s="71"/>
    </row>
    <row r="38" spans="1:13" x14ac:dyDescent="0.25">
      <c r="A38" s="72" t="s">
        <v>869</v>
      </c>
      <c r="B38" s="80"/>
      <c r="H38" s="71"/>
      <c r="L38" s="71"/>
      <c r="M38" s="71"/>
    </row>
    <row r="39" spans="1:13" x14ac:dyDescent="0.25">
      <c r="A39" s="72" t="s">
        <v>870</v>
      </c>
      <c r="B39" s="80"/>
      <c r="H39" s="71"/>
      <c r="L39" s="71"/>
      <c r="M39" s="71"/>
    </row>
    <row r="40" spans="1:13" x14ac:dyDescent="0.25">
      <c r="A40" s="72" t="s">
        <v>871</v>
      </c>
      <c r="B40" s="80"/>
      <c r="H40" s="71"/>
      <c r="L40" s="71"/>
      <c r="M40" s="71"/>
    </row>
    <row r="41" spans="1:13" x14ac:dyDescent="0.25">
      <c r="A41" s="72" t="s">
        <v>872</v>
      </c>
      <c r="B41" s="80"/>
      <c r="H41" s="71"/>
      <c r="L41" s="71"/>
      <c r="M41" s="71"/>
    </row>
    <row r="42" spans="1:13" x14ac:dyDescent="0.25">
      <c r="A42" s="72" t="s">
        <v>873</v>
      </c>
      <c r="B42" s="80"/>
      <c r="H42" s="71"/>
      <c r="L42" s="71"/>
      <c r="M42" s="71"/>
    </row>
    <row r="43" spans="1:13" x14ac:dyDescent="0.25">
      <c r="A43" s="72" t="s">
        <v>874</v>
      </c>
      <c r="B43" s="80"/>
      <c r="H43" s="71"/>
      <c r="L43" s="71"/>
      <c r="M43" s="71"/>
    </row>
    <row r="44" spans="1:13" x14ac:dyDescent="0.25">
      <c r="A44" s="72" t="s">
        <v>875</v>
      </c>
      <c r="B44" s="80"/>
      <c r="H44" s="71"/>
      <c r="L44" s="71"/>
      <c r="M44" s="71"/>
    </row>
    <row r="45" spans="1:13" x14ac:dyDescent="0.25">
      <c r="A45" s="72" t="s">
        <v>876</v>
      </c>
      <c r="B45" s="80"/>
      <c r="H45" s="71"/>
      <c r="L45" s="71"/>
      <c r="M45" s="71"/>
    </row>
    <row r="46" spans="1:13" x14ac:dyDescent="0.25">
      <c r="A46" s="72" t="s">
        <v>877</v>
      </c>
      <c r="B46" s="80"/>
      <c r="H46" s="71"/>
      <c r="L46" s="71"/>
      <c r="M46" s="71"/>
    </row>
    <row r="47" spans="1:13" x14ac:dyDescent="0.25">
      <c r="A47" s="72" t="s">
        <v>878</v>
      </c>
      <c r="B47" s="80"/>
      <c r="H47" s="71"/>
      <c r="L47" s="71"/>
      <c r="M47" s="71"/>
    </row>
    <row r="48" spans="1:13" x14ac:dyDescent="0.25">
      <c r="A48" s="72" t="s">
        <v>879</v>
      </c>
      <c r="B48" s="80"/>
      <c r="H48" s="71"/>
      <c r="L48" s="71"/>
      <c r="M48" s="71"/>
    </row>
    <row r="49" spans="1:13" x14ac:dyDescent="0.25">
      <c r="A49" s="72" t="s">
        <v>880</v>
      </c>
      <c r="B49" s="80"/>
      <c r="H49" s="71"/>
      <c r="L49" s="71"/>
      <c r="M49" s="71"/>
    </row>
    <row r="50" spans="1:13" x14ac:dyDescent="0.25">
      <c r="A50" s="72" t="s">
        <v>881</v>
      </c>
      <c r="B50" s="80"/>
      <c r="H50" s="71"/>
      <c r="L50" s="71"/>
      <c r="M50" s="71"/>
    </row>
    <row r="51" spans="1:13" x14ac:dyDescent="0.25">
      <c r="A51" s="72" t="s">
        <v>882</v>
      </c>
      <c r="B51" s="80"/>
      <c r="H51" s="71"/>
      <c r="L51" s="71"/>
      <c r="M51" s="71"/>
    </row>
    <row r="52" spans="1:13" x14ac:dyDescent="0.25">
      <c r="A52" s="72" t="s">
        <v>883</v>
      </c>
      <c r="B52" s="80"/>
      <c r="H52" s="71"/>
      <c r="L52" s="71"/>
      <c r="M52" s="71"/>
    </row>
    <row r="53" spans="1:13" x14ac:dyDescent="0.25">
      <c r="A53" s="72" t="s">
        <v>884</v>
      </c>
      <c r="B53" s="80"/>
      <c r="H53" s="71"/>
      <c r="L53" s="71"/>
      <c r="M53" s="71"/>
    </row>
    <row r="54" spans="1:13" x14ac:dyDescent="0.25">
      <c r="A54" s="72" t="s">
        <v>885</v>
      </c>
      <c r="B54" s="80"/>
      <c r="H54" s="71"/>
      <c r="L54" s="71"/>
      <c r="M54" s="71"/>
    </row>
    <row r="55" spans="1:13" x14ac:dyDescent="0.25">
      <c r="A55" s="72" t="s">
        <v>886</v>
      </c>
      <c r="B55" s="80"/>
      <c r="H55" s="71"/>
      <c r="L55" s="71"/>
      <c r="M55" s="71"/>
    </row>
    <row r="56" spans="1:13" x14ac:dyDescent="0.25">
      <c r="A56" s="72" t="s">
        <v>887</v>
      </c>
      <c r="B56" s="80"/>
      <c r="H56" s="71"/>
      <c r="L56" s="71"/>
      <c r="M56" s="71"/>
    </row>
    <row r="57" spans="1:13" x14ac:dyDescent="0.25">
      <c r="A57" s="72" t="s">
        <v>888</v>
      </c>
      <c r="B57" s="80"/>
      <c r="H57" s="71"/>
      <c r="L57" s="71"/>
      <c r="M57" s="71"/>
    </row>
    <row r="58" spans="1:13" x14ac:dyDescent="0.25">
      <c r="A58" s="72" t="s">
        <v>889</v>
      </c>
      <c r="B58" s="80"/>
      <c r="H58" s="71"/>
      <c r="L58" s="71"/>
      <c r="M58" s="71"/>
    </row>
    <row r="59" spans="1:13" x14ac:dyDescent="0.25">
      <c r="A59" s="72" t="s">
        <v>890</v>
      </c>
      <c r="B59" s="80"/>
      <c r="H59" s="71"/>
      <c r="L59" s="71"/>
      <c r="M59" s="71"/>
    </row>
    <row r="60" spans="1:13" outlineLevel="1" x14ac:dyDescent="0.25">
      <c r="A60" s="72" t="s">
        <v>891</v>
      </c>
      <c r="B60" s="80"/>
      <c r="E60" s="80"/>
      <c r="F60" s="80"/>
      <c r="G60" s="80"/>
      <c r="H60" s="71"/>
      <c r="L60" s="71"/>
      <c r="M60" s="71"/>
    </row>
    <row r="61" spans="1:13" outlineLevel="1" x14ac:dyDescent="0.25">
      <c r="A61" s="72" t="s">
        <v>892</v>
      </c>
      <c r="B61" s="80"/>
      <c r="E61" s="80"/>
      <c r="F61" s="80"/>
      <c r="G61" s="80"/>
      <c r="H61" s="71"/>
      <c r="L61" s="71"/>
      <c r="M61" s="71"/>
    </row>
    <row r="62" spans="1:13" outlineLevel="1" x14ac:dyDescent="0.25">
      <c r="A62" s="72" t="s">
        <v>893</v>
      </c>
      <c r="B62" s="80"/>
      <c r="E62" s="80"/>
      <c r="F62" s="80"/>
      <c r="G62" s="80"/>
      <c r="H62" s="71"/>
      <c r="L62" s="71"/>
      <c r="M62" s="71"/>
    </row>
    <row r="63" spans="1:13" outlineLevel="1" x14ac:dyDescent="0.25">
      <c r="A63" s="72" t="s">
        <v>894</v>
      </c>
      <c r="B63" s="80"/>
      <c r="E63" s="80"/>
      <c r="F63" s="80"/>
      <c r="G63" s="80"/>
      <c r="H63" s="71"/>
      <c r="L63" s="71"/>
      <c r="M63" s="71"/>
    </row>
    <row r="64" spans="1:13" outlineLevel="1" x14ac:dyDescent="0.25">
      <c r="A64" s="72" t="s">
        <v>895</v>
      </c>
      <c r="B64" s="80"/>
      <c r="E64" s="80"/>
      <c r="F64" s="80"/>
      <c r="G64" s="80"/>
      <c r="H64" s="71"/>
      <c r="L64" s="71"/>
      <c r="M64" s="71"/>
    </row>
    <row r="65" spans="1:14" outlineLevel="1" x14ac:dyDescent="0.25">
      <c r="A65" s="72" t="s">
        <v>896</v>
      </c>
      <c r="B65" s="80"/>
      <c r="E65" s="80"/>
      <c r="F65" s="80"/>
      <c r="G65" s="80"/>
      <c r="H65" s="71"/>
      <c r="L65" s="71"/>
      <c r="M65" s="71"/>
    </row>
    <row r="66" spans="1:14" outlineLevel="1" x14ac:dyDescent="0.25">
      <c r="A66" s="72" t="s">
        <v>897</v>
      </c>
      <c r="B66" s="80"/>
      <c r="E66" s="80"/>
      <c r="F66" s="80"/>
      <c r="G66" s="80"/>
      <c r="H66" s="71"/>
      <c r="L66" s="71"/>
      <c r="M66" s="71"/>
    </row>
    <row r="67" spans="1:14" outlineLevel="1" x14ac:dyDescent="0.25">
      <c r="A67" s="72" t="s">
        <v>898</v>
      </c>
      <c r="B67" s="80"/>
      <c r="E67" s="80"/>
      <c r="F67" s="80"/>
      <c r="G67" s="80"/>
      <c r="H67" s="71"/>
      <c r="L67" s="71"/>
      <c r="M67" s="71"/>
    </row>
    <row r="68" spans="1:14" outlineLevel="1" x14ac:dyDescent="0.25">
      <c r="A68" s="72" t="s">
        <v>899</v>
      </c>
      <c r="B68" s="80"/>
      <c r="E68" s="80"/>
      <c r="F68" s="80"/>
      <c r="G68" s="80"/>
      <c r="H68" s="71"/>
      <c r="L68" s="71"/>
      <c r="M68" s="71"/>
    </row>
    <row r="69" spans="1:14" outlineLevel="1" x14ac:dyDescent="0.25">
      <c r="A69" s="72" t="s">
        <v>900</v>
      </c>
      <c r="B69" s="80"/>
      <c r="E69" s="80"/>
      <c r="F69" s="80"/>
      <c r="G69" s="80"/>
      <c r="H69" s="71"/>
      <c r="L69" s="71"/>
      <c r="M69" s="71"/>
    </row>
    <row r="70" spans="1:14" outlineLevel="1" x14ac:dyDescent="0.25">
      <c r="A70" s="72" t="s">
        <v>901</v>
      </c>
      <c r="B70" s="80"/>
      <c r="E70" s="80"/>
      <c r="F70" s="80"/>
      <c r="G70" s="80"/>
      <c r="H70" s="71"/>
      <c r="L70" s="71"/>
      <c r="M70" s="71"/>
    </row>
    <row r="71" spans="1:14" outlineLevel="1" x14ac:dyDescent="0.25">
      <c r="A71" s="72" t="s">
        <v>902</v>
      </c>
      <c r="B71" s="80"/>
      <c r="E71" s="80"/>
      <c r="F71" s="80"/>
      <c r="G71" s="80"/>
      <c r="H71" s="71"/>
      <c r="L71" s="71"/>
      <c r="M71" s="71"/>
    </row>
    <row r="72" spans="1:14" outlineLevel="1" x14ac:dyDescent="0.25">
      <c r="A72" s="72" t="s">
        <v>903</v>
      </c>
      <c r="B72" s="80"/>
      <c r="E72" s="80"/>
      <c r="F72" s="80"/>
      <c r="G72" s="80"/>
      <c r="H72" s="71"/>
      <c r="L72" s="71"/>
      <c r="M72" s="71"/>
    </row>
    <row r="73" spans="1:14" ht="18" x14ac:dyDescent="0.25">
      <c r="A73" s="78"/>
      <c r="B73" s="79" t="s">
        <v>825</v>
      </c>
      <c r="C73" s="78"/>
      <c r="D73" s="78"/>
      <c r="E73" s="78"/>
      <c r="F73" s="78"/>
      <c r="G73" s="78"/>
      <c r="H73" s="71"/>
    </row>
    <row r="74" spans="1:14" ht="15" customHeight="1" x14ac:dyDescent="0.25">
      <c r="A74" s="75"/>
      <c r="B74" s="76" t="s">
        <v>904</v>
      </c>
      <c r="C74" s="75" t="s">
        <v>905</v>
      </c>
      <c r="D74" s="75"/>
      <c r="E74" s="74"/>
      <c r="F74" s="74"/>
      <c r="G74" s="74"/>
      <c r="H74" s="70"/>
      <c r="I74" s="70"/>
      <c r="J74" s="70"/>
      <c r="K74" s="70"/>
      <c r="L74" s="70"/>
      <c r="M74" s="70"/>
      <c r="N74" s="70"/>
    </row>
    <row r="75" spans="1:14" x14ac:dyDescent="0.25">
      <c r="A75" s="72" t="s">
        <v>906</v>
      </c>
      <c r="B75" s="72" t="s">
        <v>907</v>
      </c>
      <c r="C75" s="77">
        <v>4.9659555644853803</v>
      </c>
      <c r="H75" s="71"/>
    </row>
    <row r="76" spans="1:14" x14ac:dyDescent="0.25">
      <c r="A76" s="72" t="s">
        <v>908</v>
      </c>
      <c r="B76" s="72" t="s">
        <v>1267</v>
      </c>
      <c r="C76" s="77">
        <v>14.8847155423686</v>
      </c>
      <c r="H76" s="71"/>
    </row>
    <row r="77" spans="1:14" outlineLevel="1" x14ac:dyDescent="0.25">
      <c r="A77" s="72" t="s">
        <v>909</v>
      </c>
      <c r="H77" s="71"/>
    </row>
    <row r="78" spans="1:14" outlineLevel="1" x14ac:dyDescent="0.25">
      <c r="A78" s="72" t="s">
        <v>910</v>
      </c>
      <c r="H78" s="71"/>
    </row>
    <row r="79" spans="1:14" outlineLevel="1" x14ac:dyDescent="0.25">
      <c r="A79" s="72" t="s">
        <v>911</v>
      </c>
      <c r="H79" s="71"/>
    </row>
    <row r="80" spans="1:14" outlineLevel="1" x14ac:dyDescent="0.25">
      <c r="A80" s="72" t="s">
        <v>912</v>
      </c>
      <c r="H80" s="71"/>
    </row>
    <row r="81" spans="1:8" x14ac:dyDescent="0.25">
      <c r="A81" s="75"/>
      <c r="B81" s="76" t="s">
        <v>913</v>
      </c>
      <c r="C81" s="75" t="s">
        <v>512</v>
      </c>
      <c r="D81" s="75" t="s">
        <v>513</v>
      </c>
      <c r="E81" s="74" t="s">
        <v>914</v>
      </c>
      <c r="F81" s="74" t="s">
        <v>915</v>
      </c>
      <c r="G81" s="74" t="s">
        <v>916</v>
      </c>
      <c r="H81" s="71"/>
    </row>
    <row r="82" spans="1:8" x14ac:dyDescent="0.25">
      <c r="A82" s="72" t="s">
        <v>917</v>
      </c>
      <c r="B82" s="72" t="s">
        <v>1266</v>
      </c>
      <c r="C82" s="73">
        <v>2.6935458730731302E-3</v>
      </c>
      <c r="G82" s="73">
        <v>2.6935458730731302E-3</v>
      </c>
      <c r="H82" s="71"/>
    </row>
    <row r="83" spans="1:8" x14ac:dyDescent="0.25">
      <c r="A83" s="72" t="s">
        <v>918</v>
      </c>
      <c r="B83" s="72" t="s">
        <v>919</v>
      </c>
      <c r="C83" s="73">
        <v>0</v>
      </c>
      <c r="G83" s="73">
        <v>0</v>
      </c>
      <c r="H83" s="71"/>
    </row>
    <row r="84" spans="1:8" x14ac:dyDescent="0.25">
      <c r="A84" s="72" t="s">
        <v>920</v>
      </c>
      <c r="B84" s="72" t="s">
        <v>921</v>
      </c>
      <c r="C84" s="73">
        <v>5.8253460579548203E-4</v>
      </c>
      <c r="G84" s="73">
        <v>5.8253460579548203E-4</v>
      </c>
      <c r="H84" s="71"/>
    </row>
    <row r="85" spans="1:8" x14ac:dyDescent="0.25">
      <c r="A85" s="72" t="s">
        <v>922</v>
      </c>
      <c r="B85" s="72" t="s">
        <v>923</v>
      </c>
      <c r="C85" s="73">
        <v>1.54852608642856E-4</v>
      </c>
      <c r="G85" s="73">
        <v>1.54852608642856E-4</v>
      </c>
      <c r="H85" s="71"/>
    </row>
    <row r="86" spans="1:8" x14ac:dyDescent="0.25">
      <c r="A86" s="72" t="s">
        <v>924</v>
      </c>
      <c r="B86" s="72" t="s">
        <v>925</v>
      </c>
      <c r="C86" s="73">
        <v>0</v>
      </c>
      <c r="G86" s="73">
        <v>0</v>
      </c>
      <c r="H86" s="71"/>
    </row>
    <row r="87" spans="1:8" outlineLevel="1" x14ac:dyDescent="0.25">
      <c r="A87" s="72" t="s">
        <v>926</v>
      </c>
      <c r="H87" s="71"/>
    </row>
    <row r="88" spans="1:8" outlineLevel="1" x14ac:dyDescent="0.25">
      <c r="A88" s="72" t="s">
        <v>927</v>
      </c>
      <c r="H88" s="71"/>
    </row>
    <row r="89" spans="1:8" outlineLevel="1" x14ac:dyDescent="0.25">
      <c r="A89" s="72" t="s">
        <v>928</v>
      </c>
      <c r="H89" s="71"/>
    </row>
    <row r="90" spans="1:8" outlineLevel="1" x14ac:dyDescent="0.25">
      <c r="A90" s="72" t="s">
        <v>929</v>
      </c>
      <c r="H90" s="71"/>
    </row>
    <row r="91" spans="1:8" x14ac:dyDescent="0.25">
      <c r="H91" s="71"/>
    </row>
    <row r="92" spans="1:8" x14ac:dyDescent="0.25">
      <c r="H92" s="71"/>
    </row>
    <row r="93" spans="1:8" x14ac:dyDescent="0.25">
      <c r="H93" s="71"/>
    </row>
    <row r="94" spans="1:8" x14ac:dyDescent="0.25">
      <c r="H94" s="71"/>
    </row>
    <row r="95" spans="1:8" x14ac:dyDescent="0.25">
      <c r="H95" s="71"/>
    </row>
    <row r="96" spans="1:8" x14ac:dyDescent="0.25">
      <c r="H96" s="71"/>
    </row>
    <row r="97" spans="8:8" x14ac:dyDescent="0.25">
      <c r="H97" s="71"/>
    </row>
    <row r="98" spans="8:8" x14ac:dyDescent="0.25">
      <c r="H98" s="71"/>
    </row>
    <row r="99" spans="8:8" x14ac:dyDescent="0.25">
      <c r="H99" s="71"/>
    </row>
    <row r="100" spans="8:8" x14ac:dyDescent="0.25">
      <c r="H100" s="71"/>
    </row>
    <row r="101" spans="8:8" x14ac:dyDescent="0.25">
      <c r="H101" s="71"/>
    </row>
    <row r="102" spans="8:8" x14ac:dyDescent="0.25">
      <c r="H102" s="71"/>
    </row>
    <row r="103" spans="8:8" x14ac:dyDescent="0.25">
      <c r="H103" s="71"/>
    </row>
    <row r="104" spans="8:8" x14ac:dyDescent="0.25">
      <c r="H104" s="71"/>
    </row>
    <row r="105" spans="8:8" x14ac:dyDescent="0.25">
      <c r="H105" s="71"/>
    </row>
    <row r="106" spans="8:8" x14ac:dyDescent="0.25">
      <c r="H106" s="71"/>
    </row>
    <row r="107" spans="8:8" x14ac:dyDescent="0.25">
      <c r="H107" s="71"/>
    </row>
    <row r="108" spans="8:8" x14ac:dyDescent="0.25">
      <c r="H108" s="71"/>
    </row>
    <row r="109" spans="8:8" x14ac:dyDescent="0.25">
      <c r="H109" s="71"/>
    </row>
    <row r="110" spans="8:8" x14ac:dyDescent="0.25">
      <c r="H110" s="71"/>
    </row>
    <row r="111" spans="8:8" x14ac:dyDescent="0.25">
      <c r="H111" s="71"/>
    </row>
    <row r="112" spans="8:8" x14ac:dyDescent="0.25">
      <c r="H112" s="71"/>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50410FEB-06B7-4C1C-B6A2-45674B0F78C7}"/>
    <hyperlink ref="B7" location="'E. Optional ECB-ECAIs data'!B12" display="1. Additional information on the programme" xr:uid="{AD67341D-ED84-4CA8-8931-E84140AD3FE8}"/>
    <hyperlink ref="B9" location="'E. Optional ECB-ECAIs data'!B73" display="3.  Additional information on the asset distribution" xr:uid="{70A378F3-52B6-4C4F-8B68-4A57B4E9E284}"/>
  </hyperlinks>
  <pageMargins left="0.70866141732283472" right="0.70866141732283472" top="0.74803149606299213" bottom="0.74803149606299213" header="0.31496062992125984" footer="0.31496062992125984"/>
  <pageSetup paperSize="9" scale="34" fitToHeight="0" orientation="landscape" r:id="rId1"/>
  <headerFooter>
    <oddHeader>&amp;R&amp;G</oddHeader>
    <oddFooter>&amp;R&amp;1#&amp;"Calibri"&amp;10&amp;K0078D7Classification : Internal</oddFoot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CD44F-A3D0-47AD-B1D4-D1E76E455985}">
  <sheetPr>
    <tabColor rgb="FF847A75"/>
  </sheetPr>
  <dimension ref="B1:J43"/>
  <sheetViews>
    <sheetView tabSelected="1" zoomScale="80" zoomScaleNormal="80" workbookViewId="0">
      <selection activeCell="F9" sqref="F9"/>
    </sheetView>
  </sheetViews>
  <sheetFormatPr defaultColWidth="9.109375" defaultRowHeight="14.4" x14ac:dyDescent="0.3"/>
  <cols>
    <col min="1" max="1" width="9.109375" style="116"/>
    <col min="2" max="10" width="12.44140625" style="116" customWidth="1"/>
    <col min="11" max="16384" width="9.109375" style="116"/>
  </cols>
  <sheetData>
    <row r="1" spans="2:10" ht="15" thickBot="1" x14ac:dyDescent="0.35"/>
    <row r="2" spans="2:10" x14ac:dyDescent="0.3">
      <c r="B2" s="132"/>
      <c r="C2" s="131"/>
      <c r="D2" s="131"/>
      <c r="E2" s="131"/>
      <c r="F2" s="131"/>
      <c r="G2" s="131"/>
      <c r="H2" s="131"/>
      <c r="I2" s="131"/>
      <c r="J2" s="130"/>
    </row>
    <row r="3" spans="2:10" x14ac:dyDescent="0.3">
      <c r="B3" s="122"/>
      <c r="C3" s="121"/>
      <c r="D3" s="121"/>
      <c r="E3" s="121"/>
      <c r="F3" s="121"/>
      <c r="G3" s="121"/>
      <c r="H3" s="121"/>
      <c r="I3" s="121"/>
      <c r="J3" s="120"/>
    </row>
    <row r="4" spans="2:10" x14ac:dyDescent="0.3">
      <c r="B4" s="122"/>
      <c r="C4" s="121"/>
      <c r="D4" s="121"/>
      <c r="E4" s="121"/>
      <c r="F4" s="121"/>
      <c r="G4" s="121"/>
      <c r="H4" s="121"/>
      <c r="I4" s="121"/>
      <c r="J4" s="120"/>
    </row>
    <row r="5" spans="2:10" ht="31.2" x14ac:dyDescent="0.35">
      <c r="B5" s="122"/>
      <c r="C5" s="121"/>
      <c r="D5" s="121"/>
      <c r="E5" s="129"/>
      <c r="F5" s="128" t="s">
        <v>1459</v>
      </c>
      <c r="G5" s="121"/>
      <c r="H5" s="121"/>
      <c r="I5" s="121"/>
      <c r="J5" s="120"/>
    </row>
    <row r="6" spans="2:10" ht="41.25" customHeight="1" x14ac:dyDescent="0.3">
      <c r="B6" s="122"/>
      <c r="C6" s="121"/>
      <c r="D6" s="232" t="s">
        <v>1458</v>
      </c>
      <c r="E6" s="232"/>
      <c r="F6" s="232"/>
      <c r="G6" s="232"/>
      <c r="H6" s="232"/>
      <c r="I6" s="121"/>
      <c r="J6" s="120"/>
    </row>
    <row r="7" spans="2:10" ht="25.8" x14ac:dyDescent="0.3">
      <c r="B7" s="122"/>
      <c r="C7" s="121"/>
      <c r="D7" s="121"/>
      <c r="E7" s="121"/>
      <c r="F7" s="127" t="s">
        <v>8</v>
      </c>
      <c r="G7" s="121"/>
      <c r="H7" s="121"/>
      <c r="I7" s="121"/>
      <c r="J7" s="120"/>
    </row>
    <row r="8" spans="2:10" ht="25.8" x14ac:dyDescent="0.3">
      <c r="B8" s="122"/>
      <c r="C8" s="121"/>
      <c r="D8" s="121"/>
      <c r="E8" s="121"/>
      <c r="F8" s="127" t="s">
        <v>833</v>
      </c>
      <c r="G8" s="121"/>
      <c r="H8" s="121"/>
      <c r="I8" s="121"/>
      <c r="J8" s="120"/>
    </row>
    <row r="9" spans="2:10" ht="21" x14ac:dyDescent="0.3">
      <c r="B9" s="122"/>
      <c r="C9" s="121"/>
      <c r="D9" s="121"/>
      <c r="E9" s="121"/>
      <c r="F9" s="126" t="str">
        <f>"Reporting Date: "&amp;DAY('A. HTT General'!C18)&amp;"/"&amp;MONTH('A. HTT General'!C18)&amp;"/"&amp;YEAR('A. HTT General'!C18)</f>
        <v>Reporting Date: 30/11/2024</v>
      </c>
      <c r="G9" s="121"/>
      <c r="H9" s="121"/>
      <c r="I9" s="121"/>
      <c r="J9" s="120"/>
    </row>
    <row r="10" spans="2:10" ht="21" x14ac:dyDescent="0.3">
      <c r="B10" s="122"/>
      <c r="C10" s="121"/>
      <c r="D10" s="121"/>
      <c r="E10" s="121"/>
      <c r="F10" s="126" t="str">
        <f>"Cut-off Date: "&amp;DAY('A. HTT General'!C18)&amp;"/"&amp;MONTH('A. HTT General'!C18)&amp;"/"&amp;YEAR('A. HTT General'!C18)</f>
        <v>Cut-off Date: 30/11/2024</v>
      </c>
      <c r="G10" s="121"/>
      <c r="H10" s="121"/>
      <c r="I10" s="121"/>
      <c r="J10" s="120"/>
    </row>
    <row r="11" spans="2:10" ht="21" x14ac:dyDescent="0.3">
      <c r="B11" s="122"/>
      <c r="C11" s="121"/>
      <c r="D11" s="121"/>
      <c r="E11" s="121"/>
      <c r="F11" s="126"/>
      <c r="G11" s="121"/>
      <c r="H11" s="121"/>
      <c r="I11" s="121"/>
      <c r="J11" s="120"/>
    </row>
    <row r="12" spans="2:10" x14ac:dyDescent="0.3">
      <c r="B12" s="122"/>
      <c r="C12" s="121"/>
      <c r="D12" s="121"/>
      <c r="E12" s="121"/>
      <c r="F12" s="121"/>
      <c r="G12" s="121"/>
      <c r="H12" s="121"/>
      <c r="I12" s="121"/>
      <c r="J12" s="120"/>
    </row>
    <row r="13" spans="2:10" x14ac:dyDescent="0.3">
      <c r="B13" s="122"/>
      <c r="C13" s="121"/>
      <c r="D13" s="121"/>
      <c r="E13" s="121"/>
      <c r="F13" s="121"/>
      <c r="G13" s="121"/>
      <c r="H13" s="121"/>
      <c r="I13" s="121"/>
      <c r="J13" s="120"/>
    </row>
    <row r="14" spans="2:10" x14ac:dyDescent="0.3">
      <c r="B14" s="122"/>
      <c r="C14" s="121"/>
      <c r="D14" s="121"/>
      <c r="E14" s="121"/>
      <c r="F14" s="121"/>
      <c r="G14" s="121"/>
      <c r="H14" s="121"/>
      <c r="I14" s="121"/>
      <c r="J14" s="120"/>
    </row>
    <row r="15" spans="2:10" x14ac:dyDescent="0.3">
      <c r="B15" s="122"/>
      <c r="C15" s="121"/>
      <c r="D15" s="121"/>
      <c r="E15" s="121"/>
      <c r="F15" s="121"/>
      <c r="G15" s="121"/>
      <c r="H15" s="121"/>
      <c r="I15" s="121"/>
      <c r="J15" s="120"/>
    </row>
    <row r="16" spans="2:10" x14ac:dyDescent="0.3">
      <c r="B16" s="122"/>
      <c r="C16" s="121"/>
      <c r="D16" s="121"/>
      <c r="E16" s="121"/>
      <c r="F16" s="121"/>
      <c r="G16" s="121"/>
      <c r="H16" s="121"/>
      <c r="I16" s="121"/>
      <c r="J16" s="120"/>
    </row>
    <row r="17" spans="2:10" x14ac:dyDescent="0.3">
      <c r="B17" s="122"/>
      <c r="C17" s="121"/>
      <c r="D17" s="121"/>
      <c r="E17" s="121"/>
      <c r="F17" s="121"/>
      <c r="G17" s="121"/>
      <c r="H17" s="121"/>
      <c r="I17" s="121"/>
      <c r="J17" s="120"/>
    </row>
    <row r="18" spans="2:10" x14ac:dyDescent="0.3">
      <c r="B18" s="122"/>
      <c r="C18" s="121"/>
      <c r="D18" s="121"/>
      <c r="E18" s="121"/>
      <c r="F18" s="121"/>
      <c r="G18" s="121"/>
      <c r="H18" s="121"/>
      <c r="I18" s="121"/>
      <c r="J18" s="120"/>
    </row>
    <row r="19" spans="2:10" x14ac:dyDescent="0.3">
      <c r="B19" s="122"/>
      <c r="C19" s="121"/>
      <c r="D19" s="121"/>
      <c r="E19" s="121"/>
      <c r="F19" s="121"/>
      <c r="G19" s="121"/>
      <c r="H19" s="121"/>
      <c r="I19" s="121"/>
      <c r="J19" s="120"/>
    </row>
    <row r="20" spans="2:10" x14ac:dyDescent="0.3">
      <c r="B20" s="122"/>
      <c r="C20" s="121"/>
      <c r="D20" s="121"/>
      <c r="E20" s="121"/>
      <c r="F20" s="121"/>
      <c r="G20" s="121"/>
      <c r="H20" s="121"/>
      <c r="I20" s="121"/>
      <c r="J20" s="120"/>
    </row>
    <row r="21" spans="2:10" x14ac:dyDescent="0.3">
      <c r="B21" s="122"/>
      <c r="C21" s="121"/>
      <c r="D21" s="121"/>
      <c r="E21" s="121"/>
      <c r="F21" s="121"/>
      <c r="G21" s="121"/>
      <c r="H21" s="121"/>
      <c r="I21" s="121"/>
      <c r="J21" s="120"/>
    </row>
    <row r="22" spans="2:10" x14ac:dyDescent="0.3">
      <c r="B22" s="122"/>
      <c r="C22" s="121"/>
      <c r="D22" s="121"/>
      <c r="E22" s="121"/>
      <c r="F22" s="125" t="s">
        <v>1457</v>
      </c>
      <c r="G22" s="121"/>
      <c r="H22" s="121"/>
      <c r="I22" s="121"/>
      <c r="J22" s="120"/>
    </row>
    <row r="23" spans="2:10" x14ac:dyDescent="0.3">
      <c r="B23" s="122"/>
      <c r="C23" s="121"/>
      <c r="D23" s="121"/>
      <c r="E23" s="121"/>
      <c r="F23" s="124"/>
      <c r="G23" s="121"/>
      <c r="H23" s="121"/>
      <c r="I23" s="121"/>
      <c r="J23" s="120"/>
    </row>
    <row r="24" spans="2:10" x14ac:dyDescent="0.3">
      <c r="B24" s="122"/>
      <c r="C24" s="121"/>
      <c r="D24" s="228" t="s">
        <v>1456</v>
      </c>
      <c r="E24" s="229" t="s">
        <v>1447</v>
      </c>
      <c r="F24" s="229"/>
      <c r="G24" s="229"/>
      <c r="H24" s="229"/>
      <c r="I24" s="121"/>
      <c r="J24" s="120"/>
    </row>
    <row r="25" spans="2:10" x14ac:dyDescent="0.3">
      <c r="B25" s="122"/>
      <c r="C25" s="121"/>
      <c r="D25" s="121"/>
      <c r="H25" s="121"/>
      <c r="I25" s="121"/>
      <c r="J25" s="120"/>
    </row>
    <row r="26" spans="2:10" x14ac:dyDescent="0.3">
      <c r="B26" s="122"/>
      <c r="C26" s="121"/>
      <c r="D26" s="228" t="s">
        <v>1455</v>
      </c>
      <c r="E26" s="229"/>
      <c r="F26" s="229"/>
      <c r="G26" s="229"/>
      <c r="H26" s="229"/>
      <c r="I26" s="121"/>
      <c r="J26" s="120"/>
    </row>
    <row r="27" spans="2:10" x14ac:dyDescent="0.3">
      <c r="B27" s="122"/>
      <c r="C27" s="121"/>
      <c r="D27" s="123"/>
      <c r="E27" s="123"/>
      <c r="F27" s="123"/>
      <c r="G27" s="123"/>
      <c r="H27" s="123"/>
      <c r="I27" s="121"/>
      <c r="J27" s="120"/>
    </row>
    <row r="28" spans="2:10" x14ac:dyDescent="0.3">
      <c r="B28" s="122"/>
      <c r="C28" s="121"/>
      <c r="D28" s="228" t="s">
        <v>1454</v>
      </c>
      <c r="E28" s="229" t="s">
        <v>1447</v>
      </c>
      <c r="F28" s="229"/>
      <c r="G28" s="229"/>
      <c r="H28" s="229"/>
      <c r="I28" s="121"/>
      <c r="J28" s="120"/>
    </row>
    <row r="29" spans="2:10" x14ac:dyDescent="0.3">
      <c r="B29" s="122"/>
      <c r="C29" s="121"/>
      <c r="D29" s="123"/>
      <c r="E29" s="123"/>
      <c r="F29" s="123"/>
      <c r="G29" s="123"/>
      <c r="H29" s="123"/>
      <c r="I29" s="121"/>
      <c r="J29" s="120"/>
    </row>
    <row r="30" spans="2:10" x14ac:dyDescent="0.3">
      <c r="B30" s="122"/>
      <c r="C30" s="121"/>
      <c r="D30" s="228" t="s">
        <v>1453</v>
      </c>
      <c r="E30" s="229" t="s">
        <v>1447</v>
      </c>
      <c r="F30" s="229"/>
      <c r="G30" s="229"/>
      <c r="H30" s="229"/>
      <c r="I30" s="121"/>
      <c r="J30" s="120"/>
    </row>
    <row r="31" spans="2:10" x14ac:dyDescent="0.3">
      <c r="B31" s="122"/>
      <c r="C31" s="121"/>
      <c r="D31" s="123"/>
      <c r="E31" s="123"/>
      <c r="F31" s="123"/>
      <c r="G31" s="123"/>
      <c r="H31" s="123"/>
      <c r="I31" s="121"/>
      <c r="J31" s="120"/>
    </row>
    <row r="32" spans="2:10" x14ac:dyDescent="0.3">
      <c r="B32" s="122"/>
      <c r="C32" s="121"/>
      <c r="D32" s="228" t="s">
        <v>1452</v>
      </c>
      <c r="E32" s="229" t="s">
        <v>1447</v>
      </c>
      <c r="F32" s="229"/>
      <c r="G32" s="229"/>
      <c r="H32" s="229"/>
      <c r="I32" s="121"/>
      <c r="J32" s="120"/>
    </row>
    <row r="33" spans="2:10" x14ac:dyDescent="0.3">
      <c r="B33" s="122"/>
      <c r="C33" s="121"/>
      <c r="I33" s="121"/>
      <c r="J33" s="120"/>
    </row>
    <row r="34" spans="2:10" x14ac:dyDescent="0.3">
      <c r="B34" s="122"/>
      <c r="C34" s="121"/>
      <c r="D34" s="228" t="s">
        <v>1451</v>
      </c>
      <c r="E34" s="229" t="s">
        <v>1447</v>
      </c>
      <c r="F34" s="229"/>
      <c r="G34" s="229"/>
      <c r="H34" s="229"/>
      <c r="I34" s="121"/>
      <c r="J34" s="120"/>
    </row>
    <row r="35" spans="2:10" x14ac:dyDescent="0.3">
      <c r="B35" s="122"/>
      <c r="C35" s="121"/>
      <c r="D35" s="121"/>
      <c r="E35" s="121"/>
      <c r="F35" s="121"/>
      <c r="G35" s="121"/>
      <c r="H35" s="121"/>
      <c r="I35" s="121"/>
      <c r="J35" s="120"/>
    </row>
    <row r="36" spans="2:10" x14ac:dyDescent="0.3">
      <c r="B36" s="122"/>
      <c r="C36" s="121"/>
      <c r="D36" s="230" t="s">
        <v>1450</v>
      </c>
      <c r="E36" s="231"/>
      <c r="F36" s="231"/>
      <c r="G36" s="231"/>
      <c r="H36" s="231"/>
      <c r="I36" s="121"/>
      <c r="J36" s="120"/>
    </row>
    <row r="37" spans="2:10" x14ac:dyDescent="0.3">
      <c r="B37" s="122"/>
      <c r="C37" s="121"/>
      <c r="D37" s="121"/>
      <c r="E37" s="121"/>
      <c r="F37" s="124"/>
      <c r="G37" s="121"/>
      <c r="H37" s="121"/>
      <c r="I37" s="121"/>
      <c r="J37" s="120"/>
    </row>
    <row r="38" spans="2:10" x14ac:dyDescent="0.3">
      <c r="B38" s="122"/>
      <c r="C38" s="121"/>
      <c r="D38" s="230" t="s">
        <v>1449</v>
      </c>
      <c r="E38" s="231"/>
      <c r="F38" s="231"/>
      <c r="G38" s="231"/>
      <c r="H38" s="231"/>
      <c r="I38" s="121"/>
      <c r="J38" s="120"/>
    </row>
    <row r="39" spans="2:10" x14ac:dyDescent="0.3">
      <c r="B39" s="122"/>
      <c r="C39" s="121"/>
      <c r="I39" s="121"/>
      <c r="J39" s="120"/>
    </row>
    <row r="40" spans="2:10" x14ac:dyDescent="0.3">
      <c r="B40" s="122"/>
      <c r="C40" s="121"/>
      <c r="D40" s="230" t="s">
        <v>1448</v>
      </c>
      <c r="E40" s="231" t="s">
        <v>1447</v>
      </c>
      <c r="F40" s="231"/>
      <c r="G40" s="231"/>
      <c r="H40" s="231"/>
      <c r="I40" s="121"/>
      <c r="J40" s="120"/>
    </row>
    <row r="41" spans="2:10" x14ac:dyDescent="0.3">
      <c r="B41" s="122"/>
      <c r="C41" s="121"/>
      <c r="D41" s="121"/>
      <c r="E41" s="123"/>
      <c r="F41" s="123"/>
      <c r="G41" s="123"/>
      <c r="H41" s="123"/>
      <c r="I41" s="121"/>
      <c r="J41" s="120"/>
    </row>
    <row r="42" spans="2:10" x14ac:dyDescent="0.3">
      <c r="B42" s="122"/>
      <c r="C42" s="121"/>
      <c r="D42" s="230" t="s">
        <v>1446</v>
      </c>
      <c r="E42" s="231"/>
      <c r="F42" s="231"/>
      <c r="G42" s="231"/>
      <c r="H42" s="231"/>
      <c r="I42" s="121"/>
      <c r="J42" s="120"/>
    </row>
    <row r="43" spans="2:10" ht="15" thickBot="1" x14ac:dyDescent="0.35">
      <c r="B43" s="119"/>
      <c r="C43" s="118"/>
      <c r="D43" s="118"/>
      <c r="E43" s="118"/>
      <c r="F43" s="118"/>
      <c r="G43" s="118"/>
      <c r="H43" s="118"/>
      <c r="I43" s="118"/>
      <c r="J43" s="117"/>
    </row>
  </sheetData>
  <mergeCells count="11">
    <mergeCell ref="D32:H32"/>
    <mergeCell ref="D6:H6"/>
    <mergeCell ref="D24:H24"/>
    <mergeCell ref="D26:H26"/>
    <mergeCell ref="D28:H28"/>
    <mergeCell ref="D30:H30"/>
    <mergeCell ref="D34:H34"/>
    <mergeCell ref="D36:H36"/>
    <mergeCell ref="D38:H38"/>
    <mergeCell ref="D40:H40"/>
    <mergeCell ref="D42:H42"/>
  </mergeCells>
  <hyperlinks>
    <hyperlink ref="D24:H24" location="'A. HTT General'!A1" display="Tab A: HTT General" xr:uid="{60AF7E0B-7424-4B2B-96A3-674A37BE132C}"/>
    <hyperlink ref="D26:H26" location="'B1. HTT Mortgage Assets'!A1" display="Worksheet B1: HTT Mortgage Assets" xr:uid="{7C1A0C05-546C-4F40-9B32-6319C456171F}"/>
    <hyperlink ref="D28:H28" location="'B2. HTT Public Sector Assets'!A1" display="Worksheet C: HTT Public Sector Assets" xr:uid="{EB8A792D-5F60-45F1-A9C0-D69BCD23F60A}"/>
    <hyperlink ref="D32:H32" location="'C. HTT Harmonised Glossary'!A1" display="Worksheet C: HTT Harmonised Glossary" xr:uid="{B2AD431A-E960-47C7-BB90-D4EC1AA9745B}"/>
    <hyperlink ref="D30:H30" location="'B3. HTT Shipping Assets'!A1" display="Worksheet B3: HTT Shipping Assets" xr:uid="{71C37AF2-0075-463A-8480-4B2809818A99}"/>
    <hyperlink ref="D34:H34" location="Disclaimer!A1" display="Disclaimer" xr:uid="{D676078A-F06E-4806-8FED-2CDC54599276}"/>
    <hyperlink ref="D40:H40" location="'F1. Sustainable M data'!A1" display="Worksheet F1: Sustainable M data" xr:uid="{2CD6AF49-D65B-423C-85C3-313D5E84BBFD}"/>
    <hyperlink ref="D42:H42" location="'G1. Crisis M Payment Holidays'!A1" display="Worksheet G1. Crisis M Payment Holidays" xr:uid="{7118BB24-097B-4AAA-A4B5-823A848FBFD7}"/>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&amp;R&amp;1#&amp;"Calibri"&amp;10&amp;K0078D7Classification : Internal</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0C7E0-EB41-4268-82B1-24D6ADC43809}">
  <sheetPr>
    <tabColor theme="9" tint="-0.249977111117893"/>
  </sheetPr>
  <dimension ref="A1:N413"/>
  <sheetViews>
    <sheetView view="pageBreakPreview" zoomScale="55" zoomScaleNormal="100" zoomScaleSheetLayoutView="55" workbookViewId="0">
      <selection activeCell="A247" sqref="A247:XFD284"/>
    </sheetView>
  </sheetViews>
  <sheetFormatPr defaultColWidth="8.88671875" defaultRowHeight="14.4" outlineLevelRow="1" x14ac:dyDescent="0.25"/>
  <cols>
    <col min="1" max="1" width="13.33203125" style="72" customWidth="1"/>
    <col min="2" max="2" width="60.6640625" style="72" customWidth="1"/>
    <col min="3" max="3" width="40.5546875" style="72" customWidth="1"/>
    <col min="4" max="4" width="49.6640625" style="72" customWidth="1"/>
    <col min="5" max="5" width="6.6640625" style="72" customWidth="1"/>
    <col min="6" max="6" width="41.6640625" style="72" customWidth="1"/>
    <col min="7" max="7" width="41.6640625" style="71" customWidth="1"/>
    <col min="8" max="8" width="7.33203125" style="72" customWidth="1"/>
    <col min="9" max="10" width="38.109375" style="72" customWidth="1"/>
    <col min="11" max="11" width="47.6640625" style="72" customWidth="1"/>
    <col min="12" max="12" width="7.33203125" style="72" customWidth="1"/>
    <col min="13" max="13" width="25.6640625" style="72" customWidth="1"/>
    <col min="14" max="14" width="25.6640625" style="71" customWidth="1"/>
    <col min="15" max="16384" width="8.88671875" style="70"/>
  </cols>
  <sheetData>
    <row r="1" spans="1:13" ht="31.2" x14ac:dyDescent="0.25">
      <c r="A1" s="101" t="s">
        <v>1511</v>
      </c>
      <c r="B1" s="101"/>
      <c r="C1" s="71"/>
      <c r="D1" s="71"/>
      <c r="E1" s="71"/>
      <c r="F1" s="103" t="s">
        <v>1282</v>
      </c>
      <c r="H1" s="71"/>
      <c r="I1" s="101"/>
      <c r="J1" s="71"/>
      <c r="K1" s="71"/>
      <c r="L1" s="71"/>
      <c r="M1" s="71"/>
    </row>
    <row r="2" spans="1:13" ht="15" thickBot="1" x14ac:dyDescent="0.3">
      <c r="A2" s="71"/>
      <c r="B2" s="100"/>
      <c r="C2" s="100"/>
      <c r="D2" s="71"/>
      <c r="E2" s="71"/>
      <c r="F2" s="71"/>
      <c r="H2" s="71"/>
      <c r="L2" s="71"/>
      <c r="M2" s="71"/>
    </row>
    <row r="3" spans="1:13" ht="18.600000000000001" thickBot="1" x14ac:dyDescent="0.3">
      <c r="A3" s="97"/>
      <c r="B3" s="99" t="s">
        <v>0</v>
      </c>
      <c r="C3" s="98" t="s">
        <v>1</v>
      </c>
      <c r="D3" s="97"/>
      <c r="E3" s="97"/>
      <c r="F3" s="71"/>
      <c r="G3" s="97"/>
      <c r="H3" s="71"/>
      <c r="L3" s="71"/>
      <c r="M3" s="71"/>
    </row>
    <row r="4" spans="1:13" ht="15" thickBot="1" x14ac:dyDescent="0.3">
      <c r="H4" s="71"/>
      <c r="L4" s="71"/>
      <c r="M4" s="71"/>
    </row>
    <row r="5" spans="1:13" ht="18" x14ac:dyDescent="0.25">
      <c r="A5" s="94"/>
      <c r="B5" s="95" t="s">
        <v>2</v>
      </c>
      <c r="C5" s="94"/>
      <c r="E5" s="83"/>
      <c r="F5" s="83"/>
      <c r="H5" s="71"/>
      <c r="L5" s="71"/>
      <c r="M5" s="71"/>
    </row>
    <row r="6" spans="1:13" x14ac:dyDescent="0.25">
      <c r="B6" s="93" t="s">
        <v>3</v>
      </c>
      <c r="C6" s="83"/>
      <c r="D6" s="83"/>
      <c r="H6" s="71"/>
      <c r="L6" s="71"/>
      <c r="M6" s="71"/>
    </row>
    <row r="7" spans="1:13" x14ac:dyDescent="0.25">
      <c r="B7" s="191" t="s">
        <v>1502</v>
      </c>
      <c r="C7" s="83"/>
      <c r="D7" s="83"/>
      <c r="H7" s="71"/>
      <c r="L7" s="71"/>
      <c r="M7" s="71"/>
    </row>
    <row r="8" spans="1:13" x14ac:dyDescent="0.25">
      <c r="B8" s="191" t="s">
        <v>4</v>
      </c>
      <c r="C8" s="83"/>
      <c r="D8" s="83"/>
      <c r="F8" s="72" t="s">
        <v>1510</v>
      </c>
      <c r="H8" s="71"/>
      <c r="L8" s="71"/>
      <c r="M8" s="71"/>
    </row>
    <row r="9" spans="1:13" x14ac:dyDescent="0.25">
      <c r="B9" s="93" t="s">
        <v>1509</v>
      </c>
      <c r="H9" s="71"/>
      <c r="L9" s="71"/>
      <c r="M9" s="71"/>
    </row>
    <row r="10" spans="1:13" x14ac:dyDescent="0.25">
      <c r="B10" s="93" t="s">
        <v>409</v>
      </c>
      <c r="H10" s="71"/>
      <c r="L10" s="71"/>
      <c r="M10" s="71"/>
    </row>
    <row r="11" spans="1:13" ht="15" thickBot="1" x14ac:dyDescent="0.3">
      <c r="B11" s="91" t="s">
        <v>420</v>
      </c>
      <c r="H11" s="71"/>
      <c r="L11" s="71"/>
      <c r="M11" s="71"/>
    </row>
    <row r="12" spans="1:13" x14ac:dyDescent="0.25">
      <c r="B12" s="90"/>
      <c r="H12" s="71"/>
      <c r="L12" s="71"/>
      <c r="M12" s="71"/>
    </row>
    <row r="13" spans="1:13" ht="36" x14ac:dyDescent="0.25">
      <c r="A13" s="79" t="s">
        <v>5</v>
      </c>
      <c r="B13" s="79" t="s">
        <v>3</v>
      </c>
      <c r="C13" s="78"/>
      <c r="D13" s="78"/>
      <c r="E13" s="78"/>
      <c r="F13" s="78"/>
      <c r="G13" s="134"/>
      <c r="H13" s="71"/>
      <c r="L13" s="71"/>
      <c r="M13" s="71"/>
    </row>
    <row r="14" spans="1:13" x14ac:dyDescent="0.25">
      <c r="A14" s="72" t="s">
        <v>6</v>
      </c>
      <c r="B14" s="168" t="s">
        <v>7</v>
      </c>
      <c r="C14" s="72" t="s">
        <v>8</v>
      </c>
      <c r="E14" s="83"/>
      <c r="F14" s="83"/>
      <c r="H14" s="71"/>
      <c r="L14" s="71"/>
      <c r="M14" s="71"/>
    </row>
    <row r="15" spans="1:13" x14ac:dyDescent="0.25">
      <c r="A15" s="72" t="s">
        <v>9</v>
      </c>
      <c r="B15" s="168" t="s">
        <v>10</v>
      </c>
      <c r="C15" s="72" t="s">
        <v>11</v>
      </c>
      <c r="E15" s="83"/>
      <c r="F15" s="83"/>
      <c r="H15" s="71"/>
      <c r="L15" s="71"/>
      <c r="M15" s="71"/>
    </row>
    <row r="16" spans="1:13" ht="28.8" x14ac:dyDescent="0.25">
      <c r="A16" s="72" t="s">
        <v>12</v>
      </c>
      <c r="B16" s="168" t="s">
        <v>13</v>
      </c>
      <c r="C16" s="72" t="s">
        <v>14</v>
      </c>
      <c r="E16" s="83"/>
      <c r="F16" s="83"/>
      <c r="H16" s="71"/>
      <c r="L16" s="71"/>
      <c r="M16" s="71"/>
    </row>
    <row r="17" spans="1:13" ht="28.8" x14ac:dyDescent="0.25">
      <c r="A17" s="72" t="s">
        <v>15</v>
      </c>
      <c r="B17" s="168" t="s">
        <v>16</v>
      </c>
      <c r="C17" s="72" t="s">
        <v>17</v>
      </c>
      <c r="E17" s="83"/>
      <c r="F17" s="83"/>
      <c r="H17" s="71"/>
      <c r="L17" s="71"/>
      <c r="M17" s="71"/>
    </row>
    <row r="18" spans="1:13" hidden="1" outlineLevel="1" x14ac:dyDescent="0.25">
      <c r="A18" s="72" t="s">
        <v>18</v>
      </c>
      <c r="B18" s="168" t="s">
        <v>19</v>
      </c>
      <c r="C18" s="190">
        <v>45626</v>
      </c>
      <c r="E18" s="83"/>
      <c r="F18" s="83"/>
      <c r="H18" s="71"/>
      <c r="L18" s="71"/>
      <c r="M18" s="71"/>
    </row>
    <row r="19" spans="1:13" hidden="1" outlineLevel="1" x14ac:dyDescent="0.25">
      <c r="A19" s="72" t="s">
        <v>20</v>
      </c>
      <c r="B19" s="86" t="s">
        <v>1508</v>
      </c>
      <c r="E19" s="83"/>
      <c r="F19" s="83"/>
      <c r="H19" s="71"/>
      <c r="L19" s="71"/>
      <c r="M19" s="71"/>
    </row>
    <row r="20" spans="1:13" hidden="1" outlineLevel="1" x14ac:dyDescent="0.25">
      <c r="A20" s="72" t="s">
        <v>1507</v>
      </c>
      <c r="B20" s="86" t="s">
        <v>1506</v>
      </c>
      <c r="E20" s="83"/>
      <c r="F20" s="83"/>
      <c r="H20" s="71"/>
      <c r="L20" s="71"/>
      <c r="M20" s="71"/>
    </row>
    <row r="21" spans="1:13" hidden="1" outlineLevel="1" x14ac:dyDescent="0.25">
      <c r="A21" s="72" t="s">
        <v>21</v>
      </c>
      <c r="B21" s="86"/>
      <c r="E21" s="83"/>
      <c r="F21" s="83"/>
      <c r="H21" s="71"/>
      <c r="L21" s="71"/>
      <c r="M21" s="71"/>
    </row>
    <row r="22" spans="1:13" hidden="1" outlineLevel="1" x14ac:dyDescent="0.25">
      <c r="A22" s="72" t="s">
        <v>22</v>
      </c>
      <c r="B22" s="86"/>
      <c r="E22" s="83"/>
      <c r="F22" s="83"/>
      <c r="H22" s="71"/>
      <c r="L22" s="71"/>
      <c r="M22" s="71"/>
    </row>
    <row r="23" spans="1:13" hidden="1" outlineLevel="1" x14ac:dyDescent="0.25">
      <c r="A23" s="72" t="s">
        <v>1505</v>
      </c>
      <c r="B23" s="86"/>
      <c r="E23" s="83"/>
      <c r="F23" s="83"/>
      <c r="H23" s="71"/>
      <c r="L23" s="71"/>
      <c r="M23" s="71"/>
    </row>
    <row r="24" spans="1:13" hidden="1" outlineLevel="1" x14ac:dyDescent="0.25">
      <c r="A24" s="72" t="s">
        <v>1504</v>
      </c>
      <c r="B24" s="86"/>
      <c r="E24" s="83"/>
      <c r="F24" s="83"/>
      <c r="H24" s="71"/>
      <c r="L24" s="71"/>
      <c r="M24" s="71"/>
    </row>
    <row r="25" spans="1:13" hidden="1" outlineLevel="1" x14ac:dyDescent="0.25">
      <c r="A25" s="72" t="s">
        <v>1503</v>
      </c>
      <c r="B25" s="86"/>
      <c r="E25" s="83"/>
      <c r="F25" s="83"/>
      <c r="H25" s="71"/>
      <c r="L25" s="71"/>
      <c r="M25" s="71"/>
    </row>
    <row r="26" spans="1:13" ht="18" collapsed="1" x14ac:dyDescent="0.25">
      <c r="A26" s="78"/>
      <c r="B26" s="79" t="s">
        <v>1502</v>
      </c>
      <c r="C26" s="78"/>
      <c r="D26" s="78"/>
      <c r="E26" s="78"/>
      <c r="F26" s="78"/>
      <c r="G26" s="134"/>
      <c r="H26" s="71"/>
      <c r="L26" s="71"/>
      <c r="M26" s="71"/>
    </row>
    <row r="27" spans="1:13" x14ac:dyDescent="0.25">
      <c r="A27" s="72" t="s">
        <v>23</v>
      </c>
      <c r="B27" s="188" t="s">
        <v>1501</v>
      </c>
      <c r="C27" s="72" t="s">
        <v>24</v>
      </c>
      <c r="D27" s="80"/>
      <c r="E27" s="80"/>
      <c r="F27" s="80"/>
      <c r="H27" s="71"/>
      <c r="L27" s="71"/>
      <c r="M27" s="71"/>
    </row>
    <row r="28" spans="1:13" x14ac:dyDescent="0.25">
      <c r="A28" s="72" t="s">
        <v>25</v>
      </c>
      <c r="B28" s="189" t="s">
        <v>1500</v>
      </c>
      <c r="C28" s="72" t="s">
        <v>24</v>
      </c>
      <c r="D28" s="80"/>
      <c r="E28" s="80"/>
      <c r="F28" s="80"/>
      <c r="H28" s="71"/>
      <c r="L28" s="71"/>
    </row>
    <row r="29" spans="1:13" x14ac:dyDescent="0.25">
      <c r="A29" s="72" t="s">
        <v>26</v>
      </c>
      <c r="B29" s="188" t="s">
        <v>27</v>
      </c>
      <c r="C29" s="72" t="s">
        <v>24</v>
      </c>
      <c r="E29" s="80"/>
      <c r="F29" s="80"/>
      <c r="H29" s="71"/>
      <c r="L29" s="71"/>
    </row>
    <row r="30" spans="1:13" hidden="1" outlineLevel="1" x14ac:dyDescent="0.25">
      <c r="A30" s="72" t="s">
        <v>28</v>
      </c>
      <c r="B30" s="188" t="s">
        <v>29</v>
      </c>
      <c r="C30" s="72" t="s">
        <v>30</v>
      </c>
      <c r="E30" s="80"/>
      <c r="F30" s="80"/>
      <c r="H30" s="71"/>
      <c r="L30" s="71"/>
    </row>
    <row r="31" spans="1:13" hidden="1" outlineLevel="1" x14ac:dyDescent="0.25">
      <c r="A31" s="72" t="s">
        <v>31</v>
      </c>
      <c r="B31" s="188"/>
      <c r="E31" s="80"/>
      <c r="F31" s="80"/>
      <c r="H31" s="71"/>
      <c r="L31" s="71"/>
      <c r="M31" s="71"/>
    </row>
    <row r="32" spans="1:13" hidden="1" outlineLevel="1" x14ac:dyDescent="0.25">
      <c r="A32" s="72" t="s">
        <v>32</v>
      </c>
      <c r="B32" s="188"/>
      <c r="E32" s="80"/>
      <c r="F32" s="80"/>
      <c r="H32" s="71"/>
      <c r="L32" s="71"/>
      <c r="M32" s="71"/>
    </row>
    <row r="33" spans="1:14" hidden="1" outlineLevel="1" x14ac:dyDescent="0.25">
      <c r="A33" s="72" t="s">
        <v>33</v>
      </c>
      <c r="B33" s="188"/>
      <c r="E33" s="80"/>
      <c r="F33" s="80"/>
      <c r="H33" s="71"/>
      <c r="L33" s="71"/>
      <c r="M33" s="71"/>
    </row>
    <row r="34" spans="1:14" hidden="1" outlineLevel="1" x14ac:dyDescent="0.25">
      <c r="A34" s="72" t="s">
        <v>34</v>
      </c>
      <c r="B34" s="188"/>
      <c r="E34" s="80"/>
      <c r="F34" s="80"/>
      <c r="H34" s="71"/>
      <c r="L34" s="71"/>
      <c r="M34" s="71"/>
    </row>
    <row r="35" spans="1:14" hidden="1" outlineLevel="1" x14ac:dyDescent="0.25">
      <c r="A35" s="72" t="s">
        <v>1499</v>
      </c>
      <c r="B35" s="187"/>
      <c r="E35" s="80"/>
      <c r="F35" s="80"/>
      <c r="H35" s="71"/>
      <c r="L35" s="71"/>
      <c r="M35" s="71"/>
    </row>
    <row r="36" spans="1:14" ht="18" collapsed="1" x14ac:dyDescent="0.25">
      <c r="A36" s="79"/>
      <c r="B36" s="79" t="s">
        <v>4</v>
      </c>
      <c r="C36" s="79"/>
      <c r="D36" s="78"/>
      <c r="E36" s="78"/>
      <c r="F36" s="78"/>
      <c r="G36" s="134"/>
      <c r="H36" s="71"/>
      <c r="L36" s="71"/>
      <c r="M36" s="71"/>
    </row>
    <row r="37" spans="1:14" ht="15" customHeight="1" x14ac:dyDescent="0.25">
      <c r="A37" s="75"/>
      <c r="B37" s="76" t="s">
        <v>35</v>
      </c>
      <c r="C37" s="75" t="s">
        <v>59</v>
      </c>
      <c r="D37" s="88"/>
      <c r="E37" s="88"/>
      <c r="F37" s="88"/>
      <c r="G37" s="74"/>
      <c r="H37" s="71"/>
      <c r="L37" s="71"/>
      <c r="M37" s="71"/>
    </row>
    <row r="38" spans="1:14" x14ac:dyDescent="0.25">
      <c r="A38" s="72" t="s">
        <v>36</v>
      </c>
      <c r="B38" s="80" t="s">
        <v>1498</v>
      </c>
      <c r="C38" s="137">
        <v>2930.2476333899999</v>
      </c>
      <c r="F38" s="80"/>
      <c r="H38" s="71"/>
      <c r="L38" s="71"/>
      <c r="M38" s="71"/>
    </row>
    <row r="39" spans="1:14" x14ac:dyDescent="0.25">
      <c r="A39" s="72" t="s">
        <v>37</v>
      </c>
      <c r="B39" s="80" t="s">
        <v>38</v>
      </c>
      <c r="C39" s="137">
        <v>2250</v>
      </c>
      <c r="F39" s="80"/>
      <c r="H39" s="71"/>
      <c r="L39" s="71"/>
      <c r="M39" s="71"/>
      <c r="N39" s="70"/>
    </row>
    <row r="40" spans="1:14" hidden="1" outlineLevel="1" x14ac:dyDescent="0.25">
      <c r="A40" s="72" t="s">
        <v>39</v>
      </c>
      <c r="B40" s="136" t="s">
        <v>40</v>
      </c>
      <c r="C40" s="137">
        <v>2887.9919273934602</v>
      </c>
      <c r="F40" s="80"/>
      <c r="H40" s="71"/>
      <c r="L40" s="71"/>
      <c r="M40" s="71"/>
      <c r="N40" s="70"/>
    </row>
    <row r="41" spans="1:14" hidden="1" outlineLevel="1" x14ac:dyDescent="0.25">
      <c r="A41" s="72" t="s">
        <v>41</v>
      </c>
      <c r="B41" s="136" t="s">
        <v>42</v>
      </c>
      <c r="C41" s="137">
        <v>2274.4726249999999</v>
      </c>
      <c r="F41" s="80"/>
      <c r="H41" s="71"/>
      <c r="L41" s="71"/>
      <c r="M41" s="71"/>
      <c r="N41" s="70"/>
    </row>
    <row r="42" spans="1:14" hidden="1" outlineLevel="1" x14ac:dyDescent="0.25">
      <c r="A42" s="72" t="s">
        <v>43</v>
      </c>
      <c r="B42" s="136"/>
      <c r="C42" s="155"/>
      <c r="F42" s="80"/>
      <c r="H42" s="71"/>
      <c r="L42" s="71"/>
      <c r="M42" s="71"/>
      <c r="N42" s="70"/>
    </row>
    <row r="43" spans="1:14" hidden="1" outlineLevel="1" x14ac:dyDescent="0.25">
      <c r="A43" s="70" t="s">
        <v>1497</v>
      </c>
      <c r="B43" s="80"/>
      <c r="F43" s="80"/>
      <c r="H43" s="71"/>
      <c r="L43" s="71"/>
      <c r="M43" s="71"/>
      <c r="N43" s="70"/>
    </row>
    <row r="44" spans="1:14" ht="15" customHeight="1" collapsed="1" x14ac:dyDescent="0.25">
      <c r="A44" s="75"/>
      <c r="B44" s="75" t="s">
        <v>1496</v>
      </c>
      <c r="C44" s="75" t="s">
        <v>44</v>
      </c>
      <c r="D44" s="75" t="s">
        <v>45</v>
      </c>
      <c r="E44" s="75"/>
      <c r="F44" s="75" t="s">
        <v>46</v>
      </c>
      <c r="G44" s="75" t="s">
        <v>47</v>
      </c>
      <c r="I44" s="71"/>
      <c r="J44" s="71"/>
      <c r="K44" s="70"/>
      <c r="L44" s="70"/>
      <c r="M44" s="70"/>
      <c r="N44" s="70"/>
    </row>
    <row r="45" spans="1:14" x14ac:dyDescent="0.25">
      <c r="A45" s="72" t="s">
        <v>48</v>
      </c>
      <c r="B45" s="80" t="s">
        <v>49</v>
      </c>
      <c r="C45" s="184">
        <v>0.05</v>
      </c>
      <c r="D45" s="158">
        <f>IF(OR(C38="[For completion]",C39="[For completion]"),"Please complete G.3.1.1 and G.3.1.2",(C38/C39-1-MAX(C45,F45)))</f>
        <v>0.2523322815066667</v>
      </c>
      <c r="E45" s="173"/>
      <c r="F45" s="173">
        <v>0.05</v>
      </c>
      <c r="G45" s="72" t="s">
        <v>50</v>
      </c>
      <c r="H45" s="71"/>
      <c r="L45" s="71"/>
      <c r="M45" s="71"/>
      <c r="N45" s="70"/>
    </row>
    <row r="46" spans="1:14" hidden="1" outlineLevel="1" x14ac:dyDescent="0.25">
      <c r="C46" s="173"/>
      <c r="D46" s="173"/>
      <c r="E46" s="173"/>
      <c r="F46" s="173"/>
      <c r="G46" s="148"/>
      <c r="H46" s="71"/>
      <c r="L46" s="71"/>
      <c r="M46" s="71"/>
      <c r="N46" s="70"/>
    </row>
    <row r="47" spans="1:14" hidden="1" outlineLevel="1" x14ac:dyDescent="0.25">
      <c r="A47" s="186" t="s">
        <v>51</v>
      </c>
      <c r="B47" s="186" t="s">
        <v>52</v>
      </c>
      <c r="C47" s="185">
        <f>IF(OR(C38="[For completion]",C39="[For completion]"),"", C38-C39)</f>
        <v>680.24763338999992</v>
      </c>
      <c r="D47" s="173"/>
      <c r="E47" s="173"/>
      <c r="F47" s="173"/>
      <c r="G47" s="148"/>
      <c r="H47" s="71"/>
      <c r="L47" s="71"/>
      <c r="M47" s="71"/>
      <c r="N47" s="70"/>
    </row>
    <row r="48" spans="1:14" hidden="1" outlineLevel="1" x14ac:dyDescent="0.25">
      <c r="A48" s="72" t="s">
        <v>53</v>
      </c>
      <c r="C48" s="148"/>
      <c r="D48" s="148"/>
      <c r="E48" s="148"/>
      <c r="F48" s="148"/>
      <c r="G48" s="148"/>
      <c r="H48" s="71"/>
      <c r="L48" s="71"/>
      <c r="M48" s="71"/>
      <c r="N48" s="70"/>
    </row>
    <row r="49" spans="1:14" hidden="1" outlineLevel="1" x14ac:dyDescent="0.25">
      <c r="A49" s="72" t="s">
        <v>54</v>
      </c>
      <c r="B49" s="86" t="s">
        <v>55</v>
      </c>
      <c r="D49" s="184">
        <v>0.2288803239329</v>
      </c>
      <c r="E49" s="148"/>
      <c r="F49" s="148"/>
      <c r="G49" s="148"/>
      <c r="H49" s="71"/>
      <c r="L49" s="71"/>
      <c r="M49" s="71"/>
      <c r="N49" s="70"/>
    </row>
    <row r="50" spans="1:14" hidden="1" outlineLevel="1" x14ac:dyDescent="0.25">
      <c r="A50" s="72" t="s">
        <v>56</v>
      </c>
      <c r="B50" s="86" t="s">
        <v>57</v>
      </c>
      <c r="D50" s="184">
        <v>0.26974134383941301</v>
      </c>
      <c r="E50" s="148"/>
      <c r="F50" s="148"/>
      <c r="G50" s="148"/>
      <c r="H50" s="71"/>
      <c r="L50" s="71"/>
      <c r="M50" s="71"/>
      <c r="N50" s="70"/>
    </row>
    <row r="51" spans="1:14" hidden="1" outlineLevel="1" x14ac:dyDescent="0.25">
      <c r="A51" s="72" t="s">
        <v>58</v>
      </c>
      <c r="B51" s="86"/>
      <c r="C51" s="148"/>
      <c r="D51" s="148"/>
      <c r="E51" s="148"/>
      <c r="F51" s="148"/>
      <c r="G51" s="148"/>
      <c r="H51" s="71"/>
      <c r="L51" s="71"/>
      <c r="M51" s="71"/>
      <c r="N51" s="70"/>
    </row>
    <row r="52" spans="1:14" ht="15" customHeight="1" collapsed="1" x14ac:dyDescent="0.25">
      <c r="A52" s="75"/>
      <c r="B52" s="76" t="s">
        <v>1495</v>
      </c>
      <c r="C52" s="75" t="s">
        <v>59</v>
      </c>
      <c r="D52" s="75"/>
      <c r="E52" s="88"/>
      <c r="F52" s="74" t="s">
        <v>291</v>
      </c>
      <c r="G52" s="74"/>
      <c r="H52" s="71"/>
      <c r="L52" s="71"/>
      <c r="M52" s="71"/>
      <c r="N52" s="70"/>
    </row>
    <row r="53" spans="1:14" x14ac:dyDescent="0.25">
      <c r="A53" s="72" t="s">
        <v>60</v>
      </c>
      <c r="B53" s="80" t="s">
        <v>61</v>
      </c>
      <c r="C53" s="137">
        <v>2930.2476333900199</v>
      </c>
      <c r="E53" s="165"/>
      <c r="F53" s="156">
        <f>IF($C$58=0,"",IF(C53="[for completion]","",C53/$C$58))</f>
        <v>0.95127192340327238</v>
      </c>
      <c r="G53" s="160"/>
      <c r="H53" s="71"/>
      <c r="L53" s="71"/>
      <c r="M53" s="71"/>
      <c r="N53" s="70"/>
    </row>
    <row r="54" spans="1:14" x14ac:dyDescent="0.25">
      <c r="A54" s="72" t="s">
        <v>62</v>
      </c>
      <c r="B54" s="80" t="s">
        <v>63</v>
      </c>
      <c r="C54" s="137" t="s">
        <v>64</v>
      </c>
      <c r="E54" s="165"/>
      <c r="F54" s="173" t="s">
        <v>64</v>
      </c>
      <c r="G54" s="160"/>
      <c r="H54" s="71"/>
      <c r="L54" s="71"/>
      <c r="M54" s="71"/>
      <c r="N54" s="70"/>
    </row>
    <row r="55" spans="1:14" x14ac:dyDescent="0.25">
      <c r="A55" s="72" t="s">
        <v>65</v>
      </c>
      <c r="B55" s="80" t="s">
        <v>66</v>
      </c>
      <c r="C55" s="137" t="s">
        <v>64</v>
      </c>
      <c r="E55" s="165"/>
      <c r="F55" s="173" t="s">
        <v>64</v>
      </c>
      <c r="G55" s="160"/>
      <c r="H55" s="71"/>
      <c r="L55" s="71"/>
      <c r="M55" s="71"/>
      <c r="N55" s="70"/>
    </row>
    <row r="56" spans="1:14" x14ac:dyDescent="0.25">
      <c r="A56" s="72" t="s">
        <v>67</v>
      </c>
      <c r="B56" s="80" t="s">
        <v>68</v>
      </c>
      <c r="C56" s="137">
        <v>20</v>
      </c>
      <c r="E56" s="165"/>
      <c r="F56" s="173">
        <v>6.4927749625224703E-3</v>
      </c>
      <c r="G56" s="160"/>
      <c r="H56" s="71"/>
      <c r="L56" s="71"/>
      <c r="M56" s="71"/>
      <c r="N56" s="70"/>
    </row>
    <row r="57" spans="1:14" x14ac:dyDescent="0.25">
      <c r="A57" s="72" t="s">
        <v>69</v>
      </c>
      <c r="B57" s="72" t="s">
        <v>70</v>
      </c>
      <c r="C57" s="137">
        <v>130.09938548</v>
      </c>
      <c r="E57" s="165"/>
      <c r="F57" s="173">
        <v>4.2235301634205198E-2</v>
      </c>
      <c r="G57" s="160"/>
      <c r="H57" s="71"/>
      <c r="L57" s="71"/>
      <c r="M57" s="71"/>
      <c r="N57" s="70"/>
    </row>
    <row r="58" spans="1:14" x14ac:dyDescent="0.25">
      <c r="A58" s="72" t="s">
        <v>71</v>
      </c>
      <c r="B58" s="164" t="s">
        <v>72</v>
      </c>
      <c r="C58" s="153">
        <f>SUM(C53:C57)</f>
        <v>3080.3470188700198</v>
      </c>
      <c r="D58" s="165"/>
      <c r="E58" s="165"/>
      <c r="F58" s="163">
        <f>SUM(F53:F57)</f>
        <v>1</v>
      </c>
      <c r="G58" s="160"/>
      <c r="H58" s="71"/>
      <c r="L58" s="71"/>
      <c r="M58" s="71"/>
      <c r="N58" s="70"/>
    </row>
    <row r="59" spans="1:14" hidden="1" outlineLevel="1" x14ac:dyDescent="0.25">
      <c r="A59" s="72" t="s">
        <v>73</v>
      </c>
      <c r="B59" s="133"/>
      <c r="C59" s="155"/>
      <c r="E59" s="165"/>
      <c r="F59" s="156"/>
      <c r="G59" s="160"/>
      <c r="H59" s="71"/>
      <c r="L59" s="71"/>
      <c r="M59" s="71"/>
      <c r="N59" s="70"/>
    </row>
    <row r="60" spans="1:14" hidden="1" outlineLevel="1" x14ac:dyDescent="0.25">
      <c r="A60" s="72" t="s">
        <v>74</v>
      </c>
      <c r="B60" s="133"/>
      <c r="C60" s="155"/>
      <c r="E60" s="165"/>
      <c r="F60" s="156"/>
      <c r="G60" s="160"/>
      <c r="H60" s="71"/>
      <c r="L60" s="71"/>
      <c r="M60" s="71"/>
      <c r="N60" s="70"/>
    </row>
    <row r="61" spans="1:14" hidden="1" outlineLevel="1" x14ac:dyDescent="0.25">
      <c r="A61" s="72" t="s">
        <v>75</v>
      </c>
      <c r="B61" s="133"/>
      <c r="C61" s="155"/>
      <c r="E61" s="165"/>
      <c r="F61" s="156"/>
      <c r="G61" s="160"/>
      <c r="H61" s="71"/>
      <c r="L61" s="71"/>
      <c r="M61" s="71"/>
      <c r="N61" s="70"/>
    </row>
    <row r="62" spans="1:14" hidden="1" outlineLevel="1" x14ac:dyDescent="0.25">
      <c r="A62" s="72" t="s">
        <v>76</v>
      </c>
      <c r="B62" s="133"/>
      <c r="C62" s="155"/>
      <c r="E62" s="165"/>
      <c r="F62" s="156"/>
      <c r="G62" s="160"/>
      <c r="H62" s="71"/>
      <c r="L62" s="71"/>
      <c r="M62" s="71"/>
      <c r="N62" s="70"/>
    </row>
    <row r="63" spans="1:14" hidden="1" outlineLevel="1" x14ac:dyDescent="0.25">
      <c r="A63" s="72" t="s">
        <v>77</v>
      </c>
      <c r="B63" s="133"/>
      <c r="C63" s="155"/>
      <c r="E63" s="165"/>
      <c r="F63" s="156"/>
      <c r="G63" s="160"/>
      <c r="H63" s="71"/>
      <c r="L63" s="71"/>
      <c r="M63" s="71"/>
      <c r="N63" s="70"/>
    </row>
    <row r="64" spans="1:14" hidden="1" outlineLevel="1" x14ac:dyDescent="0.25">
      <c r="A64" s="72" t="s">
        <v>78</v>
      </c>
      <c r="B64" s="133"/>
      <c r="C64" s="183"/>
      <c r="D64" s="70"/>
      <c r="E64" s="70"/>
      <c r="F64" s="156"/>
      <c r="G64" s="162"/>
      <c r="H64" s="71"/>
      <c r="L64" s="71"/>
      <c r="M64" s="71"/>
      <c r="N64" s="70"/>
    </row>
    <row r="65" spans="1:14" ht="15" customHeight="1" collapsed="1" x14ac:dyDescent="0.25">
      <c r="A65" s="75"/>
      <c r="B65" s="76" t="s">
        <v>79</v>
      </c>
      <c r="C65" s="172" t="s">
        <v>1494</v>
      </c>
      <c r="D65" s="172" t="s">
        <v>1493</v>
      </c>
      <c r="E65" s="88"/>
      <c r="F65" s="74" t="s">
        <v>80</v>
      </c>
      <c r="G65" s="182" t="s">
        <v>81</v>
      </c>
      <c r="H65" s="71"/>
      <c r="L65" s="71"/>
      <c r="M65" s="71"/>
      <c r="N65" s="70"/>
    </row>
    <row r="66" spans="1:14" x14ac:dyDescent="0.25">
      <c r="A66" s="72" t="s">
        <v>82</v>
      </c>
      <c r="B66" s="80" t="s">
        <v>1492</v>
      </c>
      <c r="C66" s="137">
        <v>7.8584379867035699</v>
      </c>
      <c r="D66" s="155" t="s">
        <v>50</v>
      </c>
      <c r="E66" s="168"/>
      <c r="F66" s="181"/>
      <c r="G66" s="102"/>
      <c r="H66" s="71"/>
      <c r="L66" s="71"/>
      <c r="M66" s="71"/>
      <c r="N66" s="70"/>
    </row>
    <row r="67" spans="1:14" x14ac:dyDescent="0.25">
      <c r="B67" s="80"/>
      <c r="E67" s="168"/>
      <c r="F67" s="181"/>
      <c r="G67" s="102"/>
      <c r="H67" s="71"/>
      <c r="L67" s="71"/>
      <c r="M67" s="71"/>
      <c r="N67" s="70"/>
    </row>
    <row r="68" spans="1:14" x14ac:dyDescent="0.25">
      <c r="B68" s="80" t="s">
        <v>84</v>
      </c>
      <c r="C68" s="168"/>
      <c r="D68" s="168"/>
      <c r="E68" s="168"/>
      <c r="F68" s="102"/>
      <c r="G68" s="102"/>
      <c r="H68" s="71"/>
      <c r="L68" s="71"/>
      <c r="M68" s="71"/>
      <c r="N68" s="70"/>
    </row>
    <row r="69" spans="1:14" x14ac:dyDescent="0.25">
      <c r="B69" s="80" t="s">
        <v>85</v>
      </c>
      <c r="E69" s="168"/>
      <c r="F69" s="102"/>
      <c r="G69" s="102"/>
      <c r="H69" s="71"/>
      <c r="L69" s="71"/>
      <c r="M69" s="71"/>
      <c r="N69" s="70"/>
    </row>
    <row r="70" spans="1:14" x14ac:dyDescent="0.25">
      <c r="A70" s="72" t="s">
        <v>86</v>
      </c>
      <c r="B70" s="161" t="s">
        <v>114</v>
      </c>
      <c r="C70" s="137">
        <v>69.034901349999899</v>
      </c>
      <c r="D70" s="155" t="s">
        <v>50</v>
      </c>
      <c r="E70" s="161"/>
      <c r="F70" s="156">
        <f t="shared" ref="F70:F76" si="0">IF($C$77=0,"",IF(C70="[for completion]","",C70/$C$77))</f>
        <v>2.3559408619036507E-2</v>
      </c>
      <c r="G70" s="156"/>
      <c r="H70" s="71"/>
      <c r="L70" s="71"/>
      <c r="M70" s="71"/>
      <c r="N70" s="70"/>
    </row>
    <row r="71" spans="1:14" x14ac:dyDescent="0.25">
      <c r="A71" s="72" t="s">
        <v>87</v>
      </c>
      <c r="B71" s="161" t="s">
        <v>116</v>
      </c>
      <c r="C71" s="137">
        <v>90.665055200000296</v>
      </c>
      <c r="D71" s="155" t="s">
        <v>50</v>
      </c>
      <c r="E71" s="161"/>
      <c r="F71" s="156">
        <f t="shared" si="0"/>
        <v>3.0941089813323976E-2</v>
      </c>
      <c r="G71" s="156"/>
      <c r="H71" s="71"/>
      <c r="L71" s="71"/>
      <c r="M71" s="71"/>
      <c r="N71" s="70"/>
    </row>
    <row r="72" spans="1:14" x14ac:dyDescent="0.25">
      <c r="A72" s="72" t="s">
        <v>88</v>
      </c>
      <c r="B72" s="161" t="s">
        <v>118</v>
      </c>
      <c r="C72" s="137">
        <v>136.81229364999899</v>
      </c>
      <c r="D72" s="155" t="s">
        <v>50</v>
      </c>
      <c r="E72" s="161"/>
      <c r="F72" s="156">
        <f t="shared" si="0"/>
        <v>4.6689669532032213E-2</v>
      </c>
      <c r="G72" s="156"/>
      <c r="H72" s="71"/>
      <c r="L72" s="71"/>
      <c r="M72" s="71"/>
      <c r="N72" s="70"/>
    </row>
    <row r="73" spans="1:14" x14ac:dyDescent="0.25">
      <c r="A73" s="72" t="s">
        <v>89</v>
      </c>
      <c r="B73" s="161" t="s">
        <v>120</v>
      </c>
      <c r="C73" s="137">
        <v>169.62947395</v>
      </c>
      <c r="D73" s="155" t="s">
        <v>50</v>
      </c>
      <c r="E73" s="161"/>
      <c r="F73" s="156">
        <f t="shared" si="0"/>
        <v>5.7889125825777168E-2</v>
      </c>
      <c r="G73" s="156"/>
      <c r="H73" s="71"/>
      <c r="L73" s="71"/>
      <c r="M73" s="71"/>
      <c r="N73" s="70"/>
    </row>
    <row r="74" spans="1:14" x14ac:dyDescent="0.25">
      <c r="A74" s="72" t="s">
        <v>90</v>
      </c>
      <c r="B74" s="161" t="s">
        <v>122</v>
      </c>
      <c r="C74" s="137">
        <v>180.67111262</v>
      </c>
      <c r="D74" s="155" t="s">
        <v>50</v>
      </c>
      <c r="E74" s="161"/>
      <c r="F74" s="156">
        <f t="shared" si="0"/>
        <v>6.1657284715893192E-2</v>
      </c>
      <c r="G74" s="156"/>
      <c r="H74" s="71"/>
      <c r="L74" s="71"/>
      <c r="M74" s="71"/>
      <c r="N74" s="70"/>
    </row>
    <row r="75" spans="1:14" x14ac:dyDescent="0.25">
      <c r="A75" s="72" t="s">
        <v>91</v>
      </c>
      <c r="B75" s="161" t="s">
        <v>124</v>
      </c>
      <c r="C75" s="137">
        <v>1378.7413017600099</v>
      </c>
      <c r="D75" s="155" t="s">
        <v>50</v>
      </c>
      <c r="E75" s="161"/>
      <c r="F75" s="156">
        <f t="shared" si="0"/>
        <v>0.470520404504155</v>
      </c>
      <c r="G75" s="156"/>
      <c r="H75" s="71"/>
      <c r="L75" s="71"/>
      <c r="M75" s="71"/>
      <c r="N75" s="70"/>
    </row>
    <row r="76" spans="1:14" x14ac:dyDescent="0.25">
      <c r="A76" s="72" t="s">
        <v>92</v>
      </c>
      <c r="B76" s="161" t="s">
        <v>126</v>
      </c>
      <c r="C76" s="137">
        <v>904.69349485999999</v>
      </c>
      <c r="D76" s="155" t="s">
        <v>50</v>
      </c>
      <c r="E76" s="161"/>
      <c r="F76" s="156">
        <f t="shared" si="0"/>
        <v>0.30874301698978196</v>
      </c>
      <c r="G76" s="156"/>
      <c r="H76" s="71"/>
      <c r="L76" s="71"/>
      <c r="M76" s="71"/>
      <c r="N76" s="70"/>
    </row>
    <row r="77" spans="1:14" x14ac:dyDescent="0.25">
      <c r="A77" s="72" t="s">
        <v>93</v>
      </c>
      <c r="B77" s="159" t="s">
        <v>72</v>
      </c>
      <c r="C77" s="153">
        <f>SUM(C70:C76)</f>
        <v>2930.247633390009</v>
      </c>
      <c r="D77" s="155" t="s">
        <v>94</v>
      </c>
      <c r="E77" s="80"/>
      <c r="F77" s="163">
        <f>SUM(F70:F76)</f>
        <v>1</v>
      </c>
      <c r="G77" s="163">
        <f>SUM(G70:G76)</f>
        <v>0</v>
      </c>
      <c r="H77" s="71"/>
      <c r="L77" s="71"/>
      <c r="M77" s="71"/>
      <c r="N77" s="70"/>
    </row>
    <row r="78" spans="1:14" hidden="1" outlineLevel="1" x14ac:dyDescent="0.25">
      <c r="A78" s="72" t="s">
        <v>95</v>
      </c>
      <c r="B78" s="176" t="s">
        <v>96</v>
      </c>
      <c r="C78" s="137">
        <v>0.77680713000000001</v>
      </c>
      <c r="D78" s="153"/>
      <c r="E78" s="80"/>
      <c r="F78" s="156">
        <f>IF($C$77=0,"",IF(C78="[for completion]","",C78/$C$77))</f>
        <v>2.6509948208756348E-4</v>
      </c>
      <c r="G78" s="156"/>
      <c r="H78" s="71"/>
      <c r="L78" s="71"/>
      <c r="M78" s="71"/>
      <c r="N78" s="70"/>
    </row>
    <row r="79" spans="1:14" hidden="1" outlineLevel="1" x14ac:dyDescent="0.25">
      <c r="A79" s="72" t="s">
        <v>97</v>
      </c>
      <c r="B79" s="176" t="s">
        <v>98</v>
      </c>
      <c r="C79" s="137">
        <v>24.131455460000002</v>
      </c>
      <c r="D79" s="153"/>
      <c r="E79" s="80"/>
      <c r="F79" s="156">
        <f>IF($C$77=0,"",IF(C79="[for completion]","",C79/$C$77))</f>
        <v>8.2352956060857824E-3</v>
      </c>
      <c r="G79" s="156"/>
      <c r="H79" s="71"/>
      <c r="L79" s="71"/>
      <c r="M79" s="71"/>
      <c r="N79" s="70"/>
    </row>
    <row r="80" spans="1:14" hidden="1" outlineLevel="1" x14ac:dyDescent="0.25">
      <c r="A80" s="72" t="s">
        <v>99</v>
      </c>
      <c r="B80" s="176" t="s">
        <v>1488</v>
      </c>
      <c r="C80" s="137">
        <v>44.126638759999999</v>
      </c>
      <c r="D80" s="153"/>
      <c r="E80" s="80"/>
      <c r="F80" s="156">
        <f>IF($C$77=0,"",IF(C80="[for completion]","",C80/$C$77))</f>
        <v>1.5059013530863195E-2</v>
      </c>
      <c r="G80" s="156"/>
      <c r="H80" s="71"/>
      <c r="L80" s="71"/>
      <c r="M80" s="71"/>
      <c r="N80" s="70"/>
    </row>
    <row r="81" spans="1:14" hidden="1" outlineLevel="1" x14ac:dyDescent="0.25">
      <c r="A81" s="72" t="s">
        <v>100</v>
      </c>
      <c r="B81" s="176" t="s">
        <v>101</v>
      </c>
      <c r="C81" s="137">
        <v>39.172681159999897</v>
      </c>
      <c r="D81" s="153"/>
      <c r="E81" s="80"/>
      <c r="F81" s="156">
        <f>IF($C$77=0,"",IF(C81="[for completion]","",C81/$C$77))</f>
        <v>1.3368385904873489E-2</v>
      </c>
      <c r="G81" s="156"/>
      <c r="H81" s="71"/>
      <c r="L81" s="71"/>
      <c r="M81" s="71"/>
      <c r="N81" s="70"/>
    </row>
    <row r="82" spans="1:14" hidden="1" outlineLevel="1" x14ac:dyDescent="0.25">
      <c r="A82" s="72" t="s">
        <v>102</v>
      </c>
      <c r="B82" s="176" t="s">
        <v>1487</v>
      </c>
      <c r="C82" s="137">
        <v>51.492374040000001</v>
      </c>
      <c r="D82" s="153"/>
      <c r="E82" s="80"/>
      <c r="F82" s="156">
        <f>IF($C$77=0,"",IF(C82="[for completion]","",C82/$C$77))</f>
        <v>1.7572703908450352E-2</v>
      </c>
      <c r="G82" s="156"/>
      <c r="H82" s="71"/>
      <c r="L82" s="71"/>
      <c r="M82" s="71"/>
      <c r="N82" s="70"/>
    </row>
    <row r="83" spans="1:14" hidden="1" outlineLevel="1" x14ac:dyDescent="0.25">
      <c r="A83" s="72" t="s">
        <v>103</v>
      </c>
      <c r="B83" s="176"/>
      <c r="C83" s="165"/>
      <c r="D83" s="165"/>
      <c r="E83" s="80"/>
      <c r="F83" s="160"/>
      <c r="G83" s="160"/>
      <c r="H83" s="71"/>
      <c r="L83" s="71"/>
      <c r="M83" s="71"/>
      <c r="N83" s="70"/>
    </row>
    <row r="84" spans="1:14" hidden="1" outlineLevel="1" x14ac:dyDescent="0.25">
      <c r="A84" s="72" t="s">
        <v>104</v>
      </c>
      <c r="B84" s="176"/>
      <c r="C84" s="165"/>
      <c r="D84" s="165"/>
      <c r="E84" s="80"/>
      <c r="F84" s="160"/>
      <c r="G84" s="160"/>
      <c r="H84" s="71"/>
      <c r="L84" s="71"/>
      <c r="M84" s="71"/>
      <c r="N84" s="70"/>
    </row>
    <row r="85" spans="1:14" hidden="1" outlineLevel="1" x14ac:dyDescent="0.25">
      <c r="A85" s="72" t="s">
        <v>105</v>
      </c>
      <c r="B85" s="176"/>
      <c r="C85" s="165"/>
      <c r="D85" s="165"/>
      <c r="E85" s="80"/>
      <c r="F85" s="160"/>
      <c r="G85" s="160"/>
      <c r="H85" s="71"/>
      <c r="L85" s="71"/>
      <c r="M85" s="71"/>
      <c r="N85" s="70"/>
    </row>
    <row r="86" spans="1:14" hidden="1" outlineLevel="1" x14ac:dyDescent="0.25">
      <c r="A86" s="72" t="s">
        <v>106</v>
      </c>
      <c r="B86" s="159"/>
      <c r="C86" s="165"/>
      <c r="D86" s="165"/>
      <c r="E86" s="80"/>
      <c r="F86" s="160"/>
      <c r="G86" s="160"/>
      <c r="H86" s="71"/>
      <c r="L86" s="71"/>
      <c r="M86" s="71"/>
      <c r="N86" s="70"/>
    </row>
    <row r="87" spans="1:14" hidden="1" outlineLevel="1" x14ac:dyDescent="0.25">
      <c r="A87" s="72" t="s">
        <v>1491</v>
      </c>
      <c r="B87" s="176"/>
      <c r="C87" s="165"/>
      <c r="D87" s="165"/>
      <c r="E87" s="80"/>
      <c r="F87" s="160"/>
      <c r="G87" s="160"/>
      <c r="H87" s="71"/>
      <c r="L87" s="71"/>
      <c r="M87" s="71"/>
      <c r="N87" s="70"/>
    </row>
    <row r="88" spans="1:14" ht="15" customHeight="1" collapsed="1" x14ac:dyDescent="0.25">
      <c r="A88" s="75"/>
      <c r="B88" s="76" t="s">
        <v>107</v>
      </c>
      <c r="C88" s="172" t="s">
        <v>1490</v>
      </c>
      <c r="D88" s="172" t="s">
        <v>108</v>
      </c>
      <c r="E88" s="88"/>
      <c r="F88" s="74" t="s">
        <v>1489</v>
      </c>
      <c r="G88" s="75" t="s">
        <v>109</v>
      </c>
      <c r="H88" s="71"/>
      <c r="L88" s="71"/>
      <c r="M88" s="71"/>
      <c r="N88" s="70"/>
    </row>
    <row r="89" spans="1:14" x14ac:dyDescent="0.25">
      <c r="A89" s="72" t="s">
        <v>110</v>
      </c>
      <c r="B89" s="80" t="s">
        <v>83</v>
      </c>
      <c r="C89" s="137">
        <v>3.0319634703196301</v>
      </c>
      <c r="D89" s="137">
        <v>4.0319634703196296</v>
      </c>
      <c r="E89" s="168"/>
      <c r="F89" s="180"/>
      <c r="G89" s="177"/>
      <c r="H89" s="71"/>
      <c r="L89" s="71"/>
      <c r="M89" s="71"/>
      <c r="N89" s="70"/>
    </row>
    <row r="90" spans="1:14" x14ac:dyDescent="0.25">
      <c r="B90" s="80"/>
      <c r="C90" s="178"/>
      <c r="D90" s="178"/>
      <c r="E90" s="168"/>
      <c r="F90" s="180"/>
      <c r="G90" s="177"/>
      <c r="H90" s="71"/>
      <c r="L90" s="71"/>
      <c r="M90" s="71"/>
      <c r="N90" s="70"/>
    </row>
    <row r="91" spans="1:14" x14ac:dyDescent="0.25">
      <c r="B91" s="80" t="s">
        <v>111</v>
      </c>
      <c r="C91" s="179"/>
      <c r="D91" s="179"/>
      <c r="E91" s="168"/>
      <c r="F91" s="177"/>
      <c r="G91" s="177"/>
      <c r="H91" s="71"/>
      <c r="L91" s="71"/>
      <c r="M91" s="71"/>
      <c r="N91" s="70"/>
    </row>
    <row r="92" spans="1:14" x14ac:dyDescent="0.25">
      <c r="A92" s="72" t="s">
        <v>112</v>
      </c>
      <c r="B92" s="80" t="s">
        <v>85</v>
      </c>
      <c r="C92" s="178"/>
      <c r="D92" s="178"/>
      <c r="E92" s="168"/>
      <c r="F92" s="177"/>
      <c r="G92" s="177"/>
      <c r="H92" s="71"/>
      <c r="L92" s="71"/>
      <c r="M92" s="71"/>
      <c r="N92" s="70"/>
    </row>
    <row r="93" spans="1:14" x14ac:dyDescent="0.25">
      <c r="A93" s="72" t="s">
        <v>113</v>
      </c>
      <c r="B93" s="161" t="s">
        <v>114</v>
      </c>
      <c r="C93" s="137">
        <v>500</v>
      </c>
      <c r="D93" s="155">
        <v>0</v>
      </c>
      <c r="E93" s="161"/>
      <c r="F93" s="156">
        <f t="shared" ref="F93:F99" si="1">IF($C$100=0,"",IF(C93="[for completion]","",IF(C93="","",C93/$C$100)))</f>
        <v>0.22222222222222221</v>
      </c>
      <c r="G93" s="156">
        <f t="shared" ref="G93:G99" si="2">IF($D$100=0,"",IF(D93="[Mark as ND1 if not relevant]","",IF(D93="","",D93/$D$100)))</f>
        <v>0</v>
      </c>
      <c r="H93" s="71"/>
      <c r="L93" s="71"/>
      <c r="M93" s="71"/>
      <c r="N93" s="70"/>
    </row>
    <row r="94" spans="1:14" x14ac:dyDescent="0.25">
      <c r="A94" s="72" t="s">
        <v>115</v>
      </c>
      <c r="B94" s="161" t="s">
        <v>116</v>
      </c>
      <c r="C94" s="137">
        <v>0</v>
      </c>
      <c r="D94" s="155">
        <v>500</v>
      </c>
      <c r="E94" s="161"/>
      <c r="F94" s="156">
        <f t="shared" si="1"/>
        <v>0</v>
      </c>
      <c r="G94" s="156">
        <f t="shared" si="2"/>
        <v>0.22222222222222221</v>
      </c>
      <c r="H94" s="71"/>
      <c r="L94" s="71"/>
      <c r="M94" s="71"/>
      <c r="N94" s="70"/>
    </row>
    <row r="95" spans="1:14" x14ac:dyDescent="0.25">
      <c r="A95" s="72" t="s">
        <v>117</v>
      </c>
      <c r="B95" s="161" t="s">
        <v>118</v>
      </c>
      <c r="C95" s="137">
        <v>0</v>
      </c>
      <c r="D95" s="155">
        <v>0</v>
      </c>
      <c r="E95" s="161"/>
      <c r="F95" s="156">
        <f t="shared" si="1"/>
        <v>0</v>
      </c>
      <c r="G95" s="156">
        <f t="shared" si="2"/>
        <v>0</v>
      </c>
      <c r="H95" s="71"/>
      <c r="L95" s="71"/>
      <c r="M95" s="71"/>
      <c r="N95" s="70"/>
    </row>
    <row r="96" spans="1:14" x14ac:dyDescent="0.25">
      <c r="A96" s="72" t="s">
        <v>119</v>
      </c>
      <c r="B96" s="161" t="s">
        <v>120</v>
      </c>
      <c r="C96" s="137">
        <v>1750</v>
      </c>
      <c r="D96" s="155">
        <v>0</v>
      </c>
      <c r="E96" s="161"/>
      <c r="F96" s="156">
        <f t="shared" si="1"/>
        <v>0.77777777777777779</v>
      </c>
      <c r="G96" s="156">
        <f t="shared" si="2"/>
        <v>0</v>
      </c>
      <c r="H96" s="71"/>
      <c r="L96" s="71"/>
      <c r="M96" s="71"/>
      <c r="N96" s="70"/>
    </row>
    <row r="97" spans="1:14" x14ac:dyDescent="0.25">
      <c r="A97" s="72" t="s">
        <v>121</v>
      </c>
      <c r="B97" s="161" t="s">
        <v>122</v>
      </c>
      <c r="C97" s="137">
        <v>0</v>
      </c>
      <c r="D97" s="155">
        <v>1750</v>
      </c>
      <c r="E97" s="161"/>
      <c r="F97" s="156">
        <f t="shared" si="1"/>
        <v>0</v>
      </c>
      <c r="G97" s="156">
        <f t="shared" si="2"/>
        <v>0.77777777777777779</v>
      </c>
      <c r="H97" s="71"/>
      <c r="L97" s="71"/>
      <c r="M97" s="71"/>
    </row>
    <row r="98" spans="1:14" x14ac:dyDescent="0.25">
      <c r="A98" s="72" t="s">
        <v>123</v>
      </c>
      <c r="B98" s="161" t="s">
        <v>124</v>
      </c>
      <c r="C98" s="137">
        <v>0</v>
      </c>
      <c r="D98" s="155">
        <v>0</v>
      </c>
      <c r="E98" s="161"/>
      <c r="F98" s="156">
        <f t="shared" si="1"/>
        <v>0</v>
      </c>
      <c r="G98" s="156">
        <f t="shared" si="2"/>
        <v>0</v>
      </c>
      <c r="H98" s="71"/>
      <c r="L98" s="71"/>
      <c r="M98" s="71"/>
    </row>
    <row r="99" spans="1:14" x14ac:dyDescent="0.25">
      <c r="A99" s="72" t="s">
        <v>125</v>
      </c>
      <c r="B99" s="161" t="s">
        <v>126</v>
      </c>
      <c r="C99" s="137">
        <v>0</v>
      </c>
      <c r="D99" s="155">
        <v>0</v>
      </c>
      <c r="E99" s="161"/>
      <c r="F99" s="156">
        <f t="shared" si="1"/>
        <v>0</v>
      </c>
      <c r="G99" s="156">
        <f t="shared" si="2"/>
        <v>0</v>
      </c>
      <c r="H99" s="71"/>
      <c r="L99" s="71"/>
      <c r="M99" s="71"/>
    </row>
    <row r="100" spans="1:14" x14ac:dyDescent="0.25">
      <c r="A100" s="72" t="s">
        <v>127</v>
      </c>
      <c r="B100" s="159" t="s">
        <v>72</v>
      </c>
      <c r="C100" s="153">
        <f>SUM(C93:C99)</f>
        <v>2250</v>
      </c>
      <c r="D100" s="155">
        <v>2250</v>
      </c>
      <c r="E100" s="80"/>
      <c r="F100" s="163">
        <f>SUM(F93:F99)</f>
        <v>1</v>
      </c>
      <c r="G100" s="163">
        <f>SUM(G93:G99)</f>
        <v>1</v>
      </c>
      <c r="H100" s="71"/>
      <c r="L100" s="71"/>
      <c r="M100" s="71"/>
    </row>
    <row r="101" spans="1:14" hidden="1" outlineLevel="1" x14ac:dyDescent="0.25">
      <c r="A101" s="72" t="s">
        <v>128</v>
      </c>
      <c r="B101" s="176" t="s">
        <v>96</v>
      </c>
      <c r="C101" s="137">
        <v>0</v>
      </c>
      <c r="D101" s="153"/>
      <c r="E101" s="80"/>
      <c r="F101" s="156">
        <f>IF($C$100=0,"",IF(C101="[for completion]","",C101/$C$100))</f>
        <v>0</v>
      </c>
      <c r="G101" s="156">
        <f>IF($D$100=0,"",IF(D101="[for completion]","",D101/$D$100))</f>
        <v>0</v>
      </c>
      <c r="H101" s="71"/>
      <c r="L101" s="71"/>
      <c r="M101" s="71"/>
    </row>
    <row r="102" spans="1:14" hidden="1" outlineLevel="1" x14ac:dyDescent="0.25">
      <c r="A102" s="72" t="s">
        <v>129</v>
      </c>
      <c r="B102" s="176" t="s">
        <v>98</v>
      </c>
      <c r="C102" s="137">
        <v>0</v>
      </c>
      <c r="D102" s="153"/>
      <c r="E102" s="80"/>
      <c r="F102" s="156">
        <f>IF($C$100=0,"",IF(C102="[for completion]","",C102/$C$100))</f>
        <v>0</v>
      </c>
      <c r="G102" s="156">
        <f>IF($D$100=0,"",IF(D102="[for completion]","",D102/$D$100))</f>
        <v>0</v>
      </c>
      <c r="H102" s="71"/>
      <c r="L102" s="71"/>
      <c r="M102" s="71"/>
    </row>
    <row r="103" spans="1:14" hidden="1" outlineLevel="1" x14ac:dyDescent="0.25">
      <c r="A103" s="72" t="s">
        <v>130</v>
      </c>
      <c r="B103" s="176" t="s">
        <v>1488</v>
      </c>
      <c r="C103" s="137">
        <v>500</v>
      </c>
      <c r="D103" s="153"/>
      <c r="E103" s="80"/>
      <c r="F103" s="156">
        <f>IF($C$100=0,"",IF(C103="[for completion]","",C103/$C$100))</f>
        <v>0.22222222222222221</v>
      </c>
      <c r="G103" s="156">
        <f>IF($D$100=0,"",IF(D103="[for completion]","",D103/$D$100))</f>
        <v>0</v>
      </c>
      <c r="H103" s="71"/>
      <c r="L103" s="71"/>
      <c r="M103" s="71"/>
    </row>
    <row r="104" spans="1:14" hidden="1" outlineLevel="1" x14ac:dyDescent="0.25">
      <c r="A104" s="72" t="s">
        <v>131</v>
      </c>
      <c r="B104" s="176" t="s">
        <v>101</v>
      </c>
      <c r="C104" s="137">
        <v>0</v>
      </c>
      <c r="D104" s="153"/>
      <c r="E104" s="80"/>
      <c r="F104" s="156">
        <f>IF($C$100=0,"",IF(C104="[for completion]","",C104/$C$100))</f>
        <v>0</v>
      </c>
      <c r="G104" s="156">
        <f>IF($D$100=0,"",IF(D104="[for completion]","",D104/$D$100))</f>
        <v>0</v>
      </c>
      <c r="H104" s="71"/>
      <c r="L104" s="71"/>
      <c r="M104" s="71"/>
    </row>
    <row r="105" spans="1:14" hidden="1" outlineLevel="1" x14ac:dyDescent="0.25">
      <c r="A105" s="72" t="s">
        <v>132</v>
      </c>
      <c r="B105" s="176" t="s">
        <v>1487</v>
      </c>
      <c r="C105" s="137">
        <v>0</v>
      </c>
      <c r="D105" s="153"/>
      <c r="E105" s="80"/>
      <c r="F105" s="156">
        <f>IF($C$100=0,"",IF(C105="[for completion]","",C105/$C$100))</f>
        <v>0</v>
      </c>
      <c r="G105" s="156">
        <f>IF($D$100=0,"",IF(D105="[for completion]","",D105/$D$100))</f>
        <v>0</v>
      </c>
      <c r="H105" s="71"/>
      <c r="L105" s="71"/>
      <c r="M105" s="71"/>
    </row>
    <row r="106" spans="1:14" hidden="1" outlineLevel="1" x14ac:dyDescent="0.25">
      <c r="A106" s="72" t="s">
        <v>133</v>
      </c>
      <c r="B106" s="176"/>
      <c r="C106" s="165"/>
      <c r="D106" s="165"/>
      <c r="E106" s="80"/>
      <c r="F106" s="160"/>
      <c r="G106" s="160"/>
      <c r="H106" s="71"/>
      <c r="L106" s="71"/>
      <c r="M106" s="71"/>
    </row>
    <row r="107" spans="1:14" hidden="1" outlineLevel="1" x14ac:dyDescent="0.25">
      <c r="A107" s="72" t="s">
        <v>134</v>
      </c>
      <c r="B107" s="176"/>
      <c r="C107" s="165"/>
      <c r="D107" s="165"/>
      <c r="E107" s="80"/>
      <c r="F107" s="160"/>
      <c r="G107" s="160"/>
      <c r="H107" s="71"/>
      <c r="L107" s="71"/>
      <c r="M107" s="71"/>
    </row>
    <row r="108" spans="1:14" hidden="1" outlineLevel="1" x14ac:dyDescent="0.25">
      <c r="A108" s="72" t="s">
        <v>135</v>
      </c>
      <c r="B108" s="159"/>
      <c r="C108" s="165"/>
      <c r="D108" s="165"/>
      <c r="E108" s="80"/>
      <c r="F108" s="160"/>
      <c r="G108" s="160"/>
      <c r="H108" s="71"/>
      <c r="L108" s="71"/>
      <c r="M108" s="71"/>
    </row>
    <row r="109" spans="1:14" hidden="1" outlineLevel="1" x14ac:dyDescent="0.25">
      <c r="A109" s="72" t="s">
        <v>136</v>
      </c>
      <c r="B109" s="176"/>
      <c r="C109" s="165"/>
      <c r="D109" s="165"/>
      <c r="E109" s="80"/>
      <c r="F109" s="160"/>
      <c r="G109" s="160"/>
      <c r="H109" s="71"/>
      <c r="L109" s="71"/>
      <c r="M109" s="71"/>
    </row>
    <row r="110" spans="1:14" hidden="1" outlineLevel="1" x14ac:dyDescent="0.25">
      <c r="A110" s="72" t="s">
        <v>137</v>
      </c>
      <c r="B110" s="176"/>
      <c r="C110" s="165"/>
      <c r="D110" s="165"/>
      <c r="E110" s="80"/>
      <c r="F110" s="160"/>
      <c r="G110" s="160"/>
      <c r="H110" s="71"/>
      <c r="L110" s="71"/>
      <c r="M110" s="71"/>
    </row>
    <row r="111" spans="1:14" ht="15" customHeight="1" collapsed="1" x14ac:dyDescent="0.25">
      <c r="A111" s="75"/>
      <c r="B111" s="175" t="s">
        <v>1486</v>
      </c>
      <c r="C111" s="74" t="s">
        <v>138</v>
      </c>
      <c r="D111" s="74" t="s">
        <v>139</v>
      </c>
      <c r="E111" s="88"/>
      <c r="F111" s="74" t="s">
        <v>140</v>
      </c>
      <c r="G111" s="74" t="s">
        <v>141</v>
      </c>
      <c r="H111" s="71"/>
      <c r="L111" s="71"/>
      <c r="M111" s="71"/>
    </row>
    <row r="112" spans="1:14" s="174" customFormat="1" x14ac:dyDescent="0.25">
      <c r="A112" s="72" t="s">
        <v>142</v>
      </c>
      <c r="B112" s="80" t="s">
        <v>1</v>
      </c>
      <c r="C112" s="137">
        <v>2930.2476333899999</v>
      </c>
      <c r="D112" s="155">
        <v>0</v>
      </c>
      <c r="E112" s="160"/>
      <c r="F112" s="156">
        <f>IF($C$130=0,"",IF(C112="[for completion]","",IF(C112="","",C112/$C$130)))</f>
        <v>1</v>
      </c>
      <c r="G112" s="156" t="str">
        <f t="shared" ref="G112:G129" si="3">IF($D$130=0,"",IF(D112="[for completion]","",IF(D112="","",D112/$D$130)))</f>
        <v/>
      </c>
      <c r="I112" s="72"/>
      <c r="J112" s="72"/>
      <c r="K112" s="72"/>
      <c r="L112" s="71"/>
      <c r="M112" s="71"/>
      <c r="N112" s="71"/>
    </row>
    <row r="113" spans="1:14" s="174" customFormat="1" x14ac:dyDescent="0.25">
      <c r="A113" s="72" t="s">
        <v>143</v>
      </c>
      <c r="B113" s="80" t="s">
        <v>144</v>
      </c>
      <c r="C113" s="137"/>
      <c r="D113" s="155"/>
      <c r="E113" s="160"/>
      <c r="F113" s="156"/>
      <c r="G113" s="156" t="str">
        <f t="shared" si="3"/>
        <v/>
      </c>
      <c r="I113" s="72"/>
      <c r="J113" s="72"/>
      <c r="K113" s="72"/>
      <c r="L113" s="80"/>
      <c r="M113" s="71"/>
      <c r="N113" s="71"/>
    </row>
    <row r="114" spans="1:14" s="174" customFormat="1" x14ac:dyDescent="0.25">
      <c r="A114" s="72" t="s">
        <v>145</v>
      </c>
      <c r="B114" s="80" t="s">
        <v>146</v>
      </c>
      <c r="C114" s="137"/>
      <c r="D114" s="155"/>
      <c r="E114" s="160"/>
      <c r="F114" s="156"/>
      <c r="G114" s="156" t="str">
        <f t="shared" si="3"/>
        <v/>
      </c>
      <c r="I114" s="72"/>
      <c r="J114" s="72"/>
      <c r="K114" s="72"/>
      <c r="L114" s="80"/>
      <c r="M114" s="71"/>
      <c r="N114" s="71"/>
    </row>
    <row r="115" spans="1:14" s="174" customFormat="1" x14ac:dyDescent="0.25">
      <c r="A115" s="72" t="s">
        <v>147</v>
      </c>
      <c r="B115" s="80" t="s">
        <v>148</v>
      </c>
      <c r="C115" s="137"/>
      <c r="D115" s="155"/>
      <c r="E115" s="160"/>
      <c r="F115" s="156"/>
      <c r="G115" s="156" t="str">
        <f t="shared" si="3"/>
        <v/>
      </c>
      <c r="I115" s="72"/>
      <c r="J115" s="72"/>
      <c r="K115" s="72"/>
      <c r="L115" s="80"/>
      <c r="M115" s="71"/>
      <c r="N115" s="71"/>
    </row>
    <row r="116" spans="1:14" s="174" customFormat="1" x14ac:dyDescent="0.25">
      <c r="A116" s="72" t="s">
        <v>149</v>
      </c>
      <c r="B116" s="80" t="s">
        <v>150</v>
      </c>
      <c r="C116" s="137"/>
      <c r="D116" s="155"/>
      <c r="E116" s="160"/>
      <c r="F116" s="156"/>
      <c r="G116" s="156" t="str">
        <f t="shared" si="3"/>
        <v/>
      </c>
      <c r="I116" s="72"/>
      <c r="J116" s="72"/>
      <c r="K116" s="72"/>
      <c r="L116" s="80"/>
      <c r="M116" s="71"/>
      <c r="N116" s="71"/>
    </row>
    <row r="117" spans="1:14" s="174" customFormat="1" x14ac:dyDescent="0.25">
      <c r="A117" s="72" t="s">
        <v>151</v>
      </c>
      <c r="B117" s="80" t="s">
        <v>152</v>
      </c>
      <c r="C117" s="137"/>
      <c r="D117" s="155"/>
      <c r="E117" s="80"/>
      <c r="F117" s="156"/>
      <c r="G117" s="156" t="str">
        <f t="shared" si="3"/>
        <v/>
      </c>
      <c r="I117" s="72"/>
      <c r="J117" s="72"/>
      <c r="K117" s="72"/>
      <c r="L117" s="80"/>
      <c r="M117" s="71"/>
      <c r="N117" s="71"/>
    </row>
    <row r="118" spans="1:14" x14ac:dyDescent="0.25">
      <c r="A118" s="72" t="s">
        <v>153</v>
      </c>
      <c r="B118" s="80" t="s">
        <v>154</v>
      </c>
      <c r="C118" s="137"/>
      <c r="D118" s="155"/>
      <c r="E118" s="80"/>
      <c r="F118" s="156"/>
      <c r="G118" s="156" t="str">
        <f t="shared" si="3"/>
        <v/>
      </c>
      <c r="L118" s="80"/>
      <c r="M118" s="71"/>
    </row>
    <row r="119" spans="1:14" x14ac:dyDescent="0.25">
      <c r="A119" s="72" t="s">
        <v>155</v>
      </c>
      <c r="B119" s="80" t="s">
        <v>156</v>
      </c>
      <c r="C119" s="137"/>
      <c r="D119" s="155"/>
      <c r="E119" s="80"/>
      <c r="F119" s="156"/>
      <c r="G119" s="156" t="str">
        <f t="shared" si="3"/>
        <v/>
      </c>
      <c r="L119" s="80"/>
      <c r="M119" s="71"/>
    </row>
    <row r="120" spans="1:14" x14ac:dyDescent="0.25">
      <c r="A120" s="72" t="s">
        <v>157</v>
      </c>
      <c r="B120" s="80" t="s">
        <v>158</v>
      </c>
      <c r="C120" s="137"/>
      <c r="D120" s="155"/>
      <c r="E120" s="80"/>
      <c r="F120" s="156"/>
      <c r="G120" s="156" t="str">
        <f t="shared" si="3"/>
        <v/>
      </c>
      <c r="L120" s="80"/>
      <c r="M120" s="71"/>
    </row>
    <row r="121" spans="1:14" x14ac:dyDescent="0.25">
      <c r="A121" s="72" t="s">
        <v>159</v>
      </c>
      <c r="B121" s="72" t="s">
        <v>160</v>
      </c>
      <c r="C121" s="137"/>
      <c r="D121" s="155"/>
      <c r="F121" s="156"/>
      <c r="G121" s="156" t="str">
        <f t="shared" si="3"/>
        <v/>
      </c>
      <c r="L121" s="80"/>
      <c r="M121" s="71"/>
    </row>
    <row r="122" spans="1:14" x14ac:dyDescent="0.25">
      <c r="A122" s="72" t="s">
        <v>161</v>
      </c>
      <c r="B122" s="80" t="s">
        <v>162</v>
      </c>
      <c r="C122" s="137"/>
      <c r="D122" s="155"/>
      <c r="E122" s="80"/>
      <c r="F122" s="156"/>
      <c r="G122" s="156" t="str">
        <f t="shared" si="3"/>
        <v/>
      </c>
      <c r="L122" s="80"/>
      <c r="M122" s="71"/>
    </row>
    <row r="123" spans="1:14" x14ac:dyDescent="0.25">
      <c r="A123" s="72" t="s">
        <v>163</v>
      </c>
      <c r="B123" s="80" t="s">
        <v>164</v>
      </c>
      <c r="C123" s="137"/>
      <c r="D123" s="155"/>
      <c r="E123" s="80"/>
      <c r="F123" s="156"/>
      <c r="G123" s="156" t="str">
        <f t="shared" si="3"/>
        <v/>
      </c>
      <c r="L123" s="80"/>
      <c r="M123" s="71"/>
    </row>
    <row r="124" spans="1:14" x14ac:dyDescent="0.25">
      <c r="A124" s="72" t="s">
        <v>165</v>
      </c>
      <c r="B124" s="80" t="s">
        <v>166</v>
      </c>
      <c r="C124" s="137"/>
      <c r="D124" s="155"/>
      <c r="E124" s="80"/>
      <c r="F124" s="156"/>
      <c r="G124" s="156" t="str">
        <f t="shared" si="3"/>
        <v/>
      </c>
      <c r="L124" s="161"/>
      <c r="M124" s="71"/>
    </row>
    <row r="125" spans="1:14" x14ac:dyDescent="0.25">
      <c r="A125" s="72" t="s">
        <v>167</v>
      </c>
      <c r="B125" s="161" t="s">
        <v>168</v>
      </c>
      <c r="C125" s="137"/>
      <c r="D125" s="155"/>
      <c r="E125" s="80"/>
      <c r="F125" s="156"/>
      <c r="G125" s="156" t="str">
        <f t="shared" si="3"/>
        <v/>
      </c>
      <c r="L125" s="80"/>
      <c r="M125" s="71"/>
    </row>
    <row r="126" spans="1:14" x14ac:dyDescent="0.25">
      <c r="A126" s="72" t="s">
        <v>169</v>
      </c>
      <c r="B126" s="80" t="s">
        <v>170</v>
      </c>
      <c r="C126" s="137"/>
      <c r="D126" s="155"/>
      <c r="E126" s="80"/>
      <c r="F126" s="156"/>
      <c r="G126" s="156" t="str">
        <f t="shared" si="3"/>
        <v/>
      </c>
      <c r="H126" s="70"/>
      <c r="L126" s="80"/>
      <c r="M126" s="71"/>
    </row>
    <row r="127" spans="1:14" x14ac:dyDescent="0.25">
      <c r="A127" s="72" t="s">
        <v>171</v>
      </c>
      <c r="B127" s="80" t="s">
        <v>172</v>
      </c>
      <c r="C127" s="137"/>
      <c r="D127" s="155"/>
      <c r="E127" s="80"/>
      <c r="F127" s="156"/>
      <c r="G127" s="156" t="str">
        <f t="shared" si="3"/>
        <v/>
      </c>
      <c r="H127" s="71"/>
      <c r="L127" s="80"/>
      <c r="M127" s="71"/>
    </row>
    <row r="128" spans="1:14" x14ac:dyDescent="0.25">
      <c r="A128" s="72" t="s">
        <v>173</v>
      </c>
      <c r="B128" s="80" t="s">
        <v>174</v>
      </c>
      <c r="C128" s="137"/>
      <c r="D128" s="155"/>
      <c r="E128" s="80"/>
      <c r="F128" s="156"/>
      <c r="G128" s="156" t="str">
        <f t="shared" si="3"/>
        <v/>
      </c>
      <c r="H128" s="71"/>
      <c r="L128" s="71"/>
      <c r="M128" s="71"/>
    </row>
    <row r="129" spans="1:14" x14ac:dyDescent="0.25">
      <c r="A129" s="72" t="s">
        <v>175</v>
      </c>
      <c r="B129" s="80" t="s">
        <v>70</v>
      </c>
      <c r="C129" s="137"/>
      <c r="D129" s="155"/>
      <c r="E129" s="80"/>
      <c r="F129" s="156"/>
      <c r="G129" s="156" t="str">
        <f t="shared" si="3"/>
        <v/>
      </c>
      <c r="H129" s="71"/>
      <c r="L129" s="71"/>
      <c r="M129" s="71"/>
    </row>
    <row r="130" spans="1:14" x14ac:dyDescent="0.25">
      <c r="A130" s="72" t="s">
        <v>176</v>
      </c>
      <c r="B130" s="159" t="s">
        <v>72</v>
      </c>
      <c r="C130" s="155">
        <f>SUM(C112:C129)</f>
        <v>2930.2476333899999</v>
      </c>
      <c r="D130" s="155">
        <f>SUM(D112:D129)</f>
        <v>0</v>
      </c>
      <c r="E130" s="80"/>
      <c r="F130" s="173">
        <f>SUM(F112:F129)</f>
        <v>1</v>
      </c>
      <c r="G130" s="173">
        <f>SUM(G112:G129)</f>
        <v>0</v>
      </c>
      <c r="H130" s="71"/>
      <c r="L130" s="71"/>
      <c r="M130" s="71"/>
    </row>
    <row r="131" spans="1:14" hidden="1" outlineLevel="1" x14ac:dyDescent="0.25">
      <c r="A131" s="72" t="s">
        <v>177</v>
      </c>
      <c r="B131" s="133"/>
      <c r="C131" s="155"/>
      <c r="D131" s="155"/>
      <c r="E131" s="80"/>
      <c r="F131" s="156"/>
      <c r="G131" s="156" t="str">
        <f t="shared" ref="G131:G136" si="4">IF($D$130=0,"",IF(D131="[for completion]","",D131/$D$130))</f>
        <v/>
      </c>
      <c r="H131" s="71"/>
      <c r="L131" s="71"/>
      <c r="M131" s="71"/>
    </row>
    <row r="132" spans="1:14" hidden="1" outlineLevel="1" x14ac:dyDescent="0.25">
      <c r="A132" s="72" t="s">
        <v>179</v>
      </c>
      <c r="B132" s="133"/>
      <c r="C132" s="155"/>
      <c r="D132" s="155"/>
      <c r="E132" s="80"/>
      <c r="F132" s="156"/>
      <c r="G132" s="156" t="str">
        <f t="shared" si="4"/>
        <v/>
      </c>
      <c r="H132" s="71"/>
      <c r="L132" s="71"/>
      <c r="M132" s="71"/>
    </row>
    <row r="133" spans="1:14" hidden="1" outlineLevel="1" x14ac:dyDescent="0.25">
      <c r="A133" s="72" t="s">
        <v>180</v>
      </c>
      <c r="B133" s="133"/>
      <c r="C133" s="155"/>
      <c r="D133" s="155"/>
      <c r="E133" s="80"/>
      <c r="F133" s="156"/>
      <c r="G133" s="156" t="str">
        <f t="shared" si="4"/>
        <v/>
      </c>
      <c r="H133" s="71"/>
      <c r="L133" s="71"/>
      <c r="M133" s="71"/>
    </row>
    <row r="134" spans="1:14" hidden="1" outlineLevel="1" x14ac:dyDescent="0.25">
      <c r="A134" s="72" t="s">
        <v>181</v>
      </c>
      <c r="B134" s="133"/>
      <c r="C134" s="155"/>
      <c r="D134" s="155"/>
      <c r="E134" s="80"/>
      <c r="F134" s="156"/>
      <c r="G134" s="156" t="str">
        <f t="shared" si="4"/>
        <v/>
      </c>
      <c r="H134" s="71"/>
      <c r="L134" s="71"/>
      <c r="M134" s="71"/>
    </row>
    <row r="135" spans="1:14" hidden="1" outlineLevel="1" x14ac:dyDescent="0.25">
      <c r="A135" s="72" t="s">
        <v>182</v>
      </c>
      <c r="B135" s="133"/>
      <c r="C135" s="155"/>
      <c r="D135" s="155"/>
      <c r="E135" s="80"/>
      <c r="F135" s="156"/>
      <c r="G135" s="156" t="str">
        <f t="shared" si="4"/>
        <v/>
      </c>
      <c r="H135" s="71"/>
      <c r="L135" s="71"/>
      <c r="M135" s="71"/>
    </row>
    <row r="136" spans="1:14" hidden="1" outlineLevel="1" x14ac:dyDescent="0.25">
      <c r="A136" s="72" t="s">
        <v>183</v>
      </c>
      <c r="B136" s="133"/>
      <c r="C136" s="155"/>
      <c r="D136" s="155"/>
      <c r="E136" s="80"/>
      <c r="F136" s="156"/>
      <c r="G136" s="156" t="str">
        <f t="shared" si="4"/>
        <v/>
      </c>
      <c r="H136" s="71"/>
      <c r="L136" s="71"/>
      <c r="M136" s="71"/>
    </row>
    <row r="137" spans="1:14" ht="15" customHeight="1" collapsed="1" x14ac:dyDescent="0.25">
      <c r="A137" s="75"/>
      <c r="B137" s="76" t="s">
        <v>184</v>
      </c>
      <c r="C137" s="74" t="s">
        <v>138</v>
      </c>
      <c r="D137" s="74" t="s">
        <v>139</v>
      </c>
      <c r="E137" s="88"/>
      <c r="F137" s="74" t="s">
        <v>140</v>
      </c>
      <c r="G137" s="74" t="s">
        <v>141</v>
      </c>
      <c r="H137" s="71"/>
      <c r="L137" s="71"/>
      <c r="M137" s="71"/>
    </row>
    <row r="138" spans="1:14" s="174" customFormat="1" x14ac:dyDescent="0.25">
      <c r="A138" s="72" t="s">
        <v>185</v>
      </c>
      <c r="B138" s="80" t="s">
        <v>1</v>
      </c>
      <c r="C138" s="137">
        <v>2250</v>
      </c>
      <c r="D138" s="155">
        <v>0</v>
      </c>
      <c r="E138" s="160"/>
      <c r="F138" s="156">
        <f>IF($C$156=0,"",IF(C138="[for completion]","",IF(C138="","",C138/$C$156)))</f>
        <v>1</v>
      </c>
      <c r="G138" s="156" t="str">
        <f t="shared" ref="G138:G155" si="5">IF($D$156=0,"",IF(D138="[for completion]","",IF(D138="","",D138/$D$156)))</f>
        <v/>
      </c>
      <c r="H138" s="71"/>
      <c r="I138" s="72"/>
      <c r="J138" s="72"/>
      <c r="K138" s="72"/>
      <c r="L138" s="71"/>
      <c r="M138" s="71"/>
      <c r="N138" s="71"/>
    </row>
    <row r="139" spans="1:14" s="174" customFormat="1" x14ac:dyDescent="0.25">
      <c r="A139" s="72" t="s">
        <v>186</v>
      </c>
      <c r="B139" s="80" t="s">
        <v>144</v>
      </c>
      <c r="C139" s="137"/>
      <c r="D139" s="155"/>
      <c r="E139" s="160"/>
      <c r="F139" s="156"/>
      <c r="G139" s="156" t="str">
        <f t="shared" si="5"/>
        <v/>
      </c>
      <c r="H139" s="71"/>
      <c r="I139" s="72"/>
      <c r="J139" s="72"/>
      <c r="K139" s="72"/>
      <c r="L139" s="71"/>
      <c r="M139" s="71"/>
      <c r="N139" s="71"/>
    </row>
    <row r="140" spans="1:14" s="174" customFormat="1" x14ac:dyDescent="0.25">
      <c r="A140" s="72" t="s">
        <v>187</v>
      </c>
      <c r="B140" s="80" t="s">
        <v>146</v>
      </c>
      <c r="C140" s="137"/>
      <c r="D140" s="155"/>
      <c r="E140" s="160"/>
      <c r="F140" s="156"/>
      <c r="G140" s="156" t="str">
        <f t="shared" si="5"/>
        <v/>
      </c>
      <c r="H140" s="71"/>
      <c r="I140" s="72"/>
      <c r="J140" s="72"/>
      <c r="K140" s="72"/>
      <c r="L140" s="71"/>
      <c r="M140" s="71"/>
      <c r="N140" s="71"/>
    </row>
    <row r="141" spans="1:14" s="174" customFormat="1" x14ac:dyDescent="0.25">
      <c r="A141" s="72" t="s">
        <v>188</v>
      </c>
      <c r="B141" s="80" t="s">
        <v>148</v>
      </c>
      <c r="C141" s="137"/>
      <c r="D141" s="155"/>
      <c r="E141" s="160"/>
      <c r="F141" s="156"/>
      <c r="G141" s="156" t="str">
        <f t="shared" si="5"/>
        <v/>
      </c>
      <c r="H141" s="71"/>
      <c r="I141" s="72"/>
      <c r="J141" s="72"/>
      <c r="K141" s="72"/>
      <c r="L141" s="71"/>
      <c r="M141" s="71"/>
      <c r="N141" s="71"/>
    </row>
    <row r="142" spans="1:14" s="174" customFormat="1" x14ac:dyDescent="0.25">
      <c r="A142" s="72" t="s">
        <v>189</v>
      </c>
      <c r="B142" s="80" t="s">
        <v>150</v>
      </c>
      <c r="C142" s="137"/>
      <c r="D142" s="155"/>
      <c r="E142" s="160"/>
      <c r="F142" s="156"/>
      <c r="G142" s="156" t="str">
        <f t="shared" si="5"/>
        <v/>
      </c>
      <c r="H142" s="71"/>
      <c r="I142" s="72"/>
      <c r="J142" s="72"/>
      <c r="K142" s="72"/>
      <c r="L142" s="71"/>
      <c r="M142" s="71"/>
      <c r="N142" s="71"/>
    </row>
    <row r="143" spans="1:14" s="174" customFormat="1" x14ac:dyDescent="0.25">
      <c r="A143" s="72" t="s">
        <v>190</v>
      </c>
      <c r="B143" s="80" t="s">
        <v>152</v>
      </c>
      <c r="C143" s="137"/>
      <c r="D143" s="155"/>
      <c r="E143" s="80"/>
      <c r="F143" s="156"/>
      <c r="G143" s="156" t="str">
        <f t="shared" si="5"/>
        <v/>
      </c>
      <c r="H143" s="71"/>
      <c r="I143" s="72"/>
      <c r="J143" s="72"/>
      <c r="K143" s="72"/>
      <c r="L143" s="71"/>
      <c r="M143" s="71"/>
      <c r="N143" s="71"/>
    </row>
    <row r="144" spans="1:14" x14ac:dyDescent="0.25">
      <c r="A144" s="72" t="s">
        <v>191</v>
      </c>
      <c r="B144" s="80" t="s">
        <v>154</v>
      </c>
      <c r="C144" s="137"/>
      <c r="D144" s="155"/>
      <c r="E144" s="80"/>
      <c r="F144" s="156"/>
      <c r="G144" s="156" t="str">
        <f t="shared" si="5"/>
        <v/>
      </c>
      <c r="H144" s="71"/>
      <c r="L144" s="71"/>
      <c r="M144" s="71"/>
    </row>
    <row r="145" spans="1:14" x14ac:dyDescent="0.25">
      <c r="A145" s="72" t="s">
        <v>192</v>
      </c>
      <c r="B145" s="80" t="s">
        <v>156</v>
      </c>
      <c r="C145" s="137"/>
      <c r="D145" s="155"/>
      <c r="E145" s="80"/>
      <c r="F145" s="156"/>
      <c r="G145" s="156" t="str">
        <f t="shared" si="5"/>
        <v/>
      </c>
      <c r="H145" s="71"/>
      <c r="L145" s="71"/>
      <c r="M145" s="71"/>
      <c r="N145" s="70"/>
    </row>
    <row r="146" spans="1:14" x14ac:dyDescent="0.25">
      <c r="A146" s="72" t="s">
        <v>193</v>
      </c>
      <c r="B146" s="80" t="s">
        <v>158</v>
      </c>
      <c r="C146" s="137"/>
      <c r="D146" s="155"/>
      <c r="E146" s="80"/>
      <c r="F146" s="156"/>
      <c r="G146" s="156" t="str">
        <f t="shared" si="5"/>
        <v/>
      </c>
      <c r="H146" s="71"/>
      <c r="L146" s="71"/>
      <c r="M146" s="71"/>
      <c r="N146" s="70"/>
    </row>
    <row r="147" spans="1:14" x14ac:dyDescent="0.25">
      <c r="A147" s="72" t="s">
        <v>194</v>
      </c>
      <c r="B147" s="72" t="s">
        <v>160</v>
      </c>
      <c r="C147" s="137"/>
      <c r="D147" s="155"/>
      <c r="F147" s="156"/>
      <c r="G147" s="156" t="str">
        <f t="shared" si="5"/>
        <v/>
      </c>
      <c r="H147" s="71"/>
      <c r="L147" s="71"/>
      <c r="M147" s="71"/>
      <c r="N147" s="70"/>
    </row>
    <row r="148" spans="1:14" x14ac:dyDescent="0.25">
      <c r="A148" s="72" t="s">
        <v>195</v>
      </c>
      <c r="B148" s="80" t="s">
        <v>162</v>
      </c>
      <c r="C148" s="137"/>
      <c r="D148" s="155"/>
      <c r="E148" s="80"/>
      <c r="F148" s="156"/>
      <c r="G148" s="156" t="str">
        <f t="shared" si="5"/>
        <v/>
      </c>
      <c r="H148" s="71"/>
      <c r="L148" s="71"/>
      <c r="M148" s="71"/>
      <c r="N148" s="70"/>
    </row>
    <row r="149" spans="1:14" x14ac:dyDescent="0.25">
      <c r="A149" s="72" t="s">
        <v>196</v>
      </c>
      <c r="B149" s="80" t="s">
        <v>164</v>
      </c>
      <c r="C149" s="137"/>
      <c r="D149" s="155"/>
      <c r="E149" s="80"/>
      <c r="F149" s="156"/>
      <c r="G149" s="156" t="str">
        <f t="shared" si="5"/>
        <v/>
      </c>
      <c r="H149" s="71"/>
      <c r="L149" s="71"/>
      <c r="M149" s="71"/>
      <c r="N149" s="70"/>
    </row>
    <row r="150" spans="1:14" x14ac:dyDescent="0.25">
      <c r="A150" s="72" t="s">
        <v>197</v>
      </c>
      <c r="B150" s="80" t="s">
        <v>166</v>
      </c>
      <c r="C150" s="137"/>
      <c r="D150" s="155"/>
      <c r="E150" s="80"/>
      <c r="F150" s="156"/>
      <c r="G150" s="156" t="str">
        <f t="shared" si="5"/>
        <v/>
      </c>
      <c r="H150" s="71"/>
      <c r="L150" s="71"/>
      <c r="M150" s="71"/>
      <c r="N150" s="70"/>
    </row>
    <row r="151" spans="1:14" x14ac:dyDescent="0.25">
      <c r="A151" s="72" t="s">
        <v>198</v>
      </c>
      <c r="B151" s="161" t="s">
        <v>168</v>
      </c>
      <c r="C151" s="137"/>
      <c r="D151" s="155"/>
      <c r="E151" s="80"/>
      <c r="F151" s="156"/>
      <c r="G151" s="156" t="str">
        <f t="shared" si="5"/>
        <v/>
      </c>
      <c r="H151" s="71"/>
      <c r="L151" s="71"/>
      <c r="M151" s="71"/>
      <c r="N151" s="70"/>
    </row>
    <row r="152" spans="1:14" x14ac:dyDescent="0.25">
      <c r="A152" s="72" t="s">
        <v>199</v>
      </c>
      <c r="B152" s="80" t="s">
        <v>170</v>
      </c>
      <c r="C152" s="137"/>
      <c r="D152" s="155"/>
      <c r="E152" s="80"/>
      <c r="F152" s="156"/>
      <c r="G152" s="156" t="str">
        <f t="shared" si="5"/>
        <v/>
      </c>
      <c r="H152" s="71"/>
      <c r="L152" s="71"/>
      <c r="M152" s="71"/>
      <c r="N152" s="70"/>
    </row>
    <row r="153" spans="1:14" x14ac:dyDescent="0.25">
      <c r="A153" s="72" t="s">
        <v>200</v>
      </c>
      <c r="B153" s="80" t="s">
        <v>172</v>
      </c>
      <c r="C153" s="137"/>
      <c r="D153" s="155"/>
      <c r="E153" s="80"/>
      <c r="F153" s="156"/>
      <c r="G153" s="156" t="str">
        <f t="shared" si="5"/>
        <v/>
      </c>
      <c r="H153" s="71"/>
      <c r="L153" s="71"/>
      <c r="M153" s="71"/>
      <c r="N153" s="70"/>
    </row>
    <row r="154" spans="1:14" x14ac:dyDescent="0.25">
      <c r="A154" s="72" t="s">
        <v>201</v>
      </c>
      <c r="B154" s="80" t="s">
        <v>174</v>
      </c>
      <c r="C154" s="137"/>
      <c r="D154" s="155"/>
      <c r="E154" s="80"/>
      <c r="F154" s="156"/>
      <c r="G154" s="156" t="str">
        <f t="shared" si="5"/>
        <v/>
      </c>
      <c r="H154" s="71"/>
      <c r="L154" s="71"/>
      <c r="M154" s="71"/>
      <c r="N154" s="70"/>
    </row>
    <row r="155" spans="1:14" x14ac:dyDescent="0.25">
      <c r="A155" s="72" t="s">
        <v>202</v>
      </c>
      <c r="B155" s="80" t="s">
        <v>70</v>
      </c>
      <c r="C155" s="137"/>
      <c r="D155" s="155"/>
      <c r="E155" s="80"/>
      <c r="F155" s="156"/>
      <c r="G155" s="156" t="str">
        <f t="shared" si="5"/>
        <v/>
      </c>
      <c r="H155" s="71"/>
      <c r="L155" s="71"/>
      <c r="M155" s="71"/>
      <c r="N155" s="70"/>
    </row>
    <row r="156" spans="1:14" x14ac:dyDescent="0.25">
      <c r="A156" s="72" t="s">
        <v>203</v>
      </c>
      <c r="B156" s="159" t="s">
        <v>72</v>
      </c>
      <c r="C156" s="155">
        <f>SUM(C138:C155)</f>
        <v>2250</v>
      </c>
      <c r="D156" s="155">
        <f>SUM(D138:D155)</f>
        <v>0</v>
      </c>
      <c r="E156" s="80"/>
      <c r="F156" s="173">
        <f>SUM(F138:F155)</f>
        <v>1</v>
      </c>
      <c r="G156" s="173">
        <f>SUM(G138:G155)</f>
        <v>0</v>
      </c>
      <c r="H156" s="71"/>
      <c r="L156" s="71"/>
      <c r="M156" s="71"/>
      <c r="N156" s="70"/>
    </row>
    <row r="157" spans="1:14" hidden="1" outlineLevel="1" x14ac:dyDescent="0.25">
      <c r="A157" s="72" t="s">
        <v>204</v>
      </c>
      <c r="B157" s="133" t="s">
        <v>178</v>
      </c>
      <c r="C157" s="155"/>
      <c r="D157" s="155"/>
      <c r="E157" s="80"/>
      <c r="F157" s="156" t="str">
        <f t="shared" ref="F157:F162" si="6">IF($C$156=0,"",IF(C157="[for completion]","",IF(C157="","",C157/$C$156)))</f>
        <v/>
      </c>
      <c r="G157" s="156" t="str">
        <f t="shared" ref="G157:G162" si="7">IF($D$156=0,"",IF(D157="[for completion]","",IF(D157="","",D157/$D$156)))</f>
        <v/>
      </c>
      <c r="H157" s="71"/>
      <c r="L157" s="71"/>
      <c r="M157" s="71"/>
      <c r="N157" s="70"/>
    </row>
    <row r="158" spans="1:14" hidden="1" outlineLevel="1" x14ac:dyDescent="0.25">
      <c r="A158" s="72" t="s">
        <v>205</v>
      </c>
      <c r="B158" s="133" t="s">
        <v>178</v>
      </c>
      <c r="C158" s="155"/>
      <c r="D158" s="155"/>
      <c r="E158" s="80"/>
      <c r="F158" s="156" t="str">
        <f t="shared" si="6"/>
        <v/>
      </c>
      <c r="G158" s="156" t="str">
        <f t="shared" si="7"/>
        <v/>
      </c>
      <c r="H158" s="71"/>
      <c r="L158" s="71"/>
      <c r="M158" s="71"/>
      <c r="N158" s="70"/>
    </row>
    <row r="159" spans="1:14" hidden="1" outlineLevel="1" x14ac:dyDescent="0.25">
      <c r="A159" s="72" t="s">
        <v>206</v>
      </c>
      <c r="B159" s="133" t="s">
        <v>178</v>
      </c>
      <c r="C159" s="155"/>
      <c r="D159" s="155"/>
      <c r="E159" s="80"/>
      <c r="F159" s="156" t="str">
        <f t="shared" si="6"/>
        <v/>
      </c>
      <c r="G159" s="156" t="str">
        <f t="shared" si="7"/>
        <v/>
      </c>
      <c r="H159" s="71"/>
      <c r="L159" s="71"/>
      <c r="M159" s="71"/>
      <c r="N159" s="70"/>
    </row>
    <row r="160" spans="1:14" hidden="1" outlineLevel="1" x14ac:dyDescent="0.25">
      <c r="A160" s="72" t="s">
        <v>207</v>
      </c>
      <c r="B160" s="133" t="s">
        <v>178</v>
      </c>
      <c r="C160" s="155"/>
      <c r="D160" s="155"/>
      <c r="E160" s="80"/>
      <c r="F160" s="156" t="str">
        <f t="shared" si="6"/>
        <v/>
      </c>
      <c r="G160" s="156" t="str">
        <f t="shared" si="7"/>
        <v/>
      </c>
      <c r="H160" s="71"/>
      <c r="L160" s="71"/>
      <c r="M160" s="71"/>
      <c r="N160" s="70"/>
    </row>
    <row r="161" spans="1:14" hidden="1" outlineLevel="1" x14ac:dyDescent="0.25">
      <c r="A161" s="72" t="s">
        <v>208</v>
      </c>
      <c r="B161" s="133" t="s">
        <v>178</v>
      </c>
      <c r="C161" s="155"/>
      <c r="D161" s="155"/>
      <c r="E161" s="80"/>
      <c r="F161" s="156" t="str">
        <f t="shared" si="6"/>
        <v/>
      </c>
      <c r="G161" s="156" t="str">
        <f t="shared" si="7"/>
        <v/>
      </c>
      <c r="H161" s="71"/>
      <c r="L161" s="71"/>
      <c r="M161" s="71"/>
      <c r="N161" s="70"/>
    </row>
    <row r="162" spans="1:14" hidden="1" outlineLevel="1" x14ac:dyDescent="0.25">
      <c r="A162" s="72" t="s">
        <v>209</v>
      </c>
      <c r="B162" s="133" t="s">
        <v>178</v>
      </c>
      <c r="C162" s="155"/>
      <c r="D162" s="155"/>
      <c r="E162" s="80"/>
      <c r="F162" s="156" t="str">
        <f t="shared" si="6"/>
        <v/>
      </c>
      <c r="G162" s="156" t="str">
        <f t="shared" si="7"/>
        <v/>
      </c>
      <c r="H162" s="71"/>
      <c r="L162" s="71"/>
      <c r="M162" s="71"/>
      <c r="N162" s="70"/>
    </row>
    <row r="163" spans="1:14" ht="15" customHeight="1" collapsed="1" x14ac:dyDescent="0.25">
      <c r="A163" s="75"/>
      <c r="B163" s="76" t="s">
        <v>210</v>
      </c>
      <c r="C163" s="172" t="s">
        <v>138</v>
      </c>
      <c r="D163" s="172" t="s">
        <v>139</v>
      </c>
      <c r="E163" s="88"/>
      <c r="F163" s="172" t="s">
        <v>140</v>
      </c>
      <c r="G163" s="172" t="s">
        <v>141</v>
      </c>
      <c r="H163" s="71"/>
      <c r="L163" s="71"/>
      <c r="M163" s="71"/>
      <c r="N163" s="70"/>
    </row>
    <row r="164" spans="1:14" x14ac:dyDescent="0.25">
      <c r="A164" s="72" t="s">
        <v>211</v>
      </c>
      <c r="B164" s="71" t="s">
        <v>212</v>
      </c>
      <c r="C164" s="137">
        <v>2250</v>
      </c>
      <c r="D164" s="155">
        <v>0</v>
      </c>
      <c r="E164" s="157"/>
      <c r="F164" s="156">
        <f>IF($C$167=0,"",IF(C164="[for completion]","",IF(C164="","",C164/$C$167)))</f>
        <v>1</v>
      </c>
      <c r="G164" s="156" t="str">
        <f>IF($D$167=0,"",IF(D164="[for completion]","",IF(D164="","",D164/$D$167)))</f>
        <v/>
      </c>
      <c r="H164" s="71"/>
      <c r="L164" s="71"/>
      <c r="M164" s="71"/>
      <c r="N164" s="70"/>
    </row>
    <row r="165" spans="1:14" x14ac:dyDescent="0.25">
      <c r="A165" s="72" t="s">
        <v>213</v>
      </c>
      <c r="B165" s="71" t="s">
        <v>214</v>
      </c>
      <c r="C165" s="137">
        <v>0</v>
      </c>
      <c r="D165" s="155">
        <v>0</v>
      </c>
      <c r="E165" s="157"/>
      <c r="F165" s="156">
        <f>IF($C$167=0,"",IF(C165="[for completion]","",IF(C165="","",C165/$C$167)))</f>
        <v>0</v>
      </c>
      <c r="G165" s="156" t="str">
        <f>IF($D$167=0,"",IF(D165="[for completion]","",IF(D165="","",D165/$D$167)))</f>
        <v/>
      </c>
      <c r="H165" s="71"/>
      <c r="L165" s="71"/>
      <c r="M165" s="71"/>
      <c r="N165" s="70"/>
    </row>
    <row r="166" spans="1:14" x14ac:dyDescent="0.25">
      <c r="A166" s="72" t="s">
        <v>215</v>
      </c>
      <c r="B166" s="71" t="s">
        <v>70</v>
      </c>
      <c r="C166" s="137">
        <v>0</v>
      </c>
      <c r="D166" s="155">
        <v>0</v>
      </c>
      <c r="E166" s="157"/>
      <c r="F166" s="156">
        <f>IF($C$167=0,"",IF(C166="[for completion]","",IF(C166="","",C166/$C$167)))</f>
        <v>0</v>
      </c>
      <c r="G166" s="156" t="str">
        <f>IF($D$167=0,"",IF(D166="[for completion]","",IF(D166="","",D166/$D$167)))</f>
        <v/>
      </c>
      <c r="H166" s="71"/>
      <c r="L166" s="71"/>
      <c r="M166" s="71"/>
      <c r="N166" s="70"/>
    </row>
    <row r="167" spans="1:14" x14ac:dyDescent="0.25">
      <c r="A167" s="72" t="s">
        <v>216</v>
      </c>
      <c r="B167" s="170" t="s">
        <v>72</v>
      </c>
      <c r="C167" s="169">
        <f>SUM(C164:C166)</f>
        <v>2250</v>
      </c>
      <c r="D167" s="155">
        <v>0</v>
      </c>
      <c r="E167" s="157"/>
      <c r="F167" s="171">
        <f>SUM(F164:F166)</f>
        <v>1</v>
      </c>
      <c r="G167" s="171">
        <f>SUM(G164:G166)</f>
        <v>0</v>
      </c>
      <c r="H167" s="71"/>
      <c r="L167" s="71"/>
      <c r="M167" s="71"/>
      <c r="N167" s="70"/>
    </row>
    <row r="168" spans="1:14" hidden="1" outlineLevel="1" x14ac:dyDescent="0.25">
      <c r="A168" s="72" t="s">
        <v>217</v>
      </c>
      <c r="B168" s="170"/>
      <c r="C168" s="169"/>
      <c r="D168" s="169"/>
      <c r="E168" s="157"/>
      <c r="F168" s="157"/>
      <c r="G168" s="161"/>
      <c r="H168" s="71"/>
      <c r="L168" s="71"/>
      <c r="M168" s="71"/>
      <c r="N168" s="70"/>
    </row>
    <row r="169" spans="1:14" hidden="1" outlineLevel="1" x14ac:dyDescent="0.25">
      <c r="A169" s="72" t="s">
        <v>218</v>
      </c>
      <c r="B169" s="170"/>
      <c r="C169" s="169"/>
      <c r="D169" s="169"/>
      <c r="E169" s="157"/>
      <c r="F169" s="157"/>
      <c r="G169" s="161"/>
      <c r="H169" s="71"/>
      <c r="L169" s="71"/>
      <c r="M169" s="71"/>
      <c r="N169" s="70"/>
    </row>
    <row r="170" spans="1:14" hidden="1" outlineLevel="1" x14ac:dyDescent="0.25">
      <c r="A170" s="72" t="s">
        <v>219</v>
      </c>
      <c r="B170" s="170"/>
      <c r="C170" s="169"/>
      <c r="D170" s="169"/>
      <c r="E170" s="157"/>
      <c r="F170" s="157"/>
      <c r="G170" s="161"/>
      <c r="H170" s="71"/>
      <c r="L170" s="71"/>
      <c r="M170" s="71"/>
      <c r="N170" s="70"/>
    </row>
    <row r="171" spans="1:14" hidden="1" outlineLevel="1" x14ac:dyDescent="0.25">
      <c r="A171" s="72" t="s">
        <v>220</v>
      </c>
      <c r="B171" s="170"/>
      <c r="C171" s="169"/>
      <c r="D171" s="169"/>
      <c r="E171" s="157"/>
      <c r="F171" s="157"/>
      <c r="G171" s="161"/>
      <c r="H171" s="71"/>
      <c r="L171" s="71"/>
      <c r="M171" s="71"/>
      <c r="N171" s="70"/>
    </row>
    <row r="172" spans="1:14" hidden="1" outlineLevel="1" x14ac:dyDescent="0.25">
      <c r="A172" s="72" t="s">
        <v>221</v>
      </c>
      <c r="B172" s="170"/>
      <c r="C172" s="169"/>
      <c r="D172" s="169"/>
      <c r="E172" s="157"/>
      <c r="F172" s="157"/>
      <c r="G172" s="161"/>
      <c r="H172" s="71"/>
      <c r="L172" s="71"/>
      <c r="M172" s="71"/>
      <c r="N172" s="70"/>
    </row>
    <row r="173" spans="1:14" ht="15" customHeight="1" collapsed="1" x14ac:dyDescent="0.25">
      <c r="A173" s="75"/>
      <c r="B173" s="76" t="s">
        <v>222</v>
      </c>
      <c r="C173" s="75" t="s">
        <v>59</v>
      </c>
      <c r="D173" s="75"/>
      <c r="E173" s="88"/>
      <c r="F173" s="74" t="s">
        <v>223</v>
      </c>
      <c r="G173" s="74"/>
      <c r="H173" s="71"/>
      <c r="L173" s="71"/>
      <c r="M173" s="71"/>
      <c r="N173" s="70"/>
    </row>
    <row r="174" spans="1:14" ht="15" customHeight="1" x14ac:dyDescent="0.25">
      <c r="A174" s="72" t="s">
        <v>224</v>
      </c>
      <c r="B174" s="80" t="s">
        <v>225</v>
      </c>
      <c r="C174" s="137">
        <v>0</v>
      </c>
      <c r="D174" s="168"/>
      <c r="E174" s="83"/>
      <c r="F174" s="156">
        <f>IF($C$179=0,"",IF(C174="[for completion]","",C174/$C$179))</f>
        <v>0</v>
      </c>
      <c r="G174" s="160"/>
      <c r="H174" s="71"/>
      <c r="L174" s="71"/>
      <c r="M174" s="71"/>
      <c r="N174" s="70"/>
    </row>
    <row r="175" spans="1:14" ht="30.75" customHeight="1" x14ac:dyDescent="0.25">
      <c r="A175" s="72" t="s">
        <v>226</v>
      </c>
      <c r="B175" s="80" t="s">
        <v>227</v>
      </c>
      <c r="C175" s="137">
        <v>20</v>
      </c>
      <c r="E175" s="162"/>
      <c r="F175" s="156">
        <f>IF($C$179=0,"",IF(C175="[for completion]","",C175/$C$179))</f>
        <v>0.1332450491788649</v>
      </c>
      <c r="G175" s="160"/>
      <c r="H175" s="71"/>
      <c r="L175" s="71"/>
      <c r="M175" s="71"/>
      <c r="N175" s="70"/>
    </row>
    <row r="176" spans="1:14" x14ac:dyDescent="0.25">
      <c r="A176" s="72" t="s">
        <v>228</v>
      </c>
      <c r="B176" s="80" t="s">
        <v>229</v>
      </c>
      <c r="C176" s="137">
        <v>0</v>
      </c>
      <c r="E176" s="162"/>
      <c r="F176" s="156">
        <f>IF($C$179=0,"",IF(C176="[for completion]","",C176/$C$179))</f>
        <v>0</v>
      </c>
      <c r="G176" s="160"/>
      <c r="H176" s="71"/>
      <c r="L176" s="71"/>
      <c r="M176" s="71"/>
      <c r="N176" s="70"/>
    </row>
    <row r="177" spans="1:14" x14ac:dyDescent="0.25">
      <c r="A177" s="72" t="s">
        <v>230</v>
      </c>
      <c r="B177" s="80" t="s">
        <v>231</v>
      </c>
      <c r="C177" s="137">
        <v>130.09938548</v>
      </c>
      <c r="E177" s="162"/>
      <c r="F177" s="156">
        <f>IF($C$179=0,"",IF(C177="[for completion]","",C177/$C$179))</f>
        <v>0.86675495082113507</v>
      </c>
      <c r="G177" s="160"/>
      <c r="H177" s="71"/>
      <c r="L177" s="71"/>
      <c r="M177" s="71"/>
      <c r="N177" s="70"/>
    </row>
    <row r="178" spans="1:14" x14ac:dyDescent="0.25">
      <c r="A178" s="72" t="s">
        <v>232</v>
      </c>
      <c r="B178" s="80" t="s">
        <v>70</v>
      </c>
      <c r="C178" s="137">
        <v>0</v>
      </c>
      <c r="E178" s="162"/>
      <c r="F178" s="156">
        <f>IF($C$179=0,"",IF(C178="[for completion]","",C178/$C$179))</f>
        <v>0</v>
      </c>
      <c r="G178" s="160"/>
      <c r="H178" s="71"/>
      <c r="L178" s="71"/>
      <c r="M178" s="71"/>
      <c r="N178" s="70"/>
    </row>
    <row r="179" spans="1:14" x14ac:dyDescent="0.25">
      <c r="A179" s="72" t="s">
        <v>233</v>
      </c>
      <c r="B179" s="159" t="s">
        <v>72</v>
      </c>
      <c r="C179" s="153">
        <f>SUM(C174:C178)</f>
        <v>150.09938548</v>
      </c>
      <c r="E179" s="162"/>
      <c r="F179" s="163">
        <f>SUM(F174:F178)</f>
        <v>1</v>
      </c>
      <c r="G179" s="160"/>
      <c r="H179" s="71"/>
      <c r="L179" s="71"/>
      <c r="M179" s="71"/>
      <c r="N179" s="70"/>
    </row>
    <row r="180" spans="1:14" hidden="1" outlineLevel="1" x14ac:dyDescent="0.25">
      <c r="A180" s="72" t="s">
        <v>234</v>
      </c>
      <c r="B180" s="166" t="s">
        <v>235</v>
      </c>
      <c r="C180" s="155"/>
      <c r="E180" s="162"/>
      <c r="F180" s="156">
        <f t="shared" ref="F180:F187" si="8">IF($C$179=0,"",IF(C180="[for completion]","",C180/$C$179))</f>
        <v>0</v>
      </c>
      <c r="G180" s="160"/>
      <c r="H180" s="71"/>
      <c r="L180" s="71"/>
      <c r="M180" s="71"/>
      <c r="N180" s="70"/>
    </row>
    <row r="181" spans="1:14" s="166" customFormat="1" ht="28.8" hidden="1" outlineLevel="1" x14ac:dyDescent="0.25">
      <c r="A181" s="72" t="s">
        <v>236</v>
      </c>
      <c r="B181" s="166" t="s">
        <v>237</v>
      </c>
      <c r="C181" s="167"/>
      <c r="F181" s="156">
        <f t="shared" si="8"/>
        <v>0</v>
      </c>
    </row>
    <row r="182" spans="1:14" ht="28.8" hidden="1" outlineLevel="1" x14ac:dyDescent="0.25">
      <c r="A182" s="72" t="s">
        <v>238</v>
      </c>
      <c r="B182" s="166" t="s">
        <v>239</v>
      </c>
      <c r="C182" s="155"/>
      <c r="E182" s="162"/>
      <c r="F182" s="156">
        <f t="shared" si="8"/>
        <v>0</v>
      </c>
      <c r="G182" s="160"/>
      <c r="H182" s="71"/>
      <c r="L182" s="71"/>
      <c r="M182" s="71"/>
      <c r="N182" s="70"/>
    </row>
    <row r="183" spans="1:14" hidden="1" outlineLevel="1" x14ac:dyDescent="0.25">
      <c r="A183" s="72" t="s">
        <v>240</v>
      </c>
      <c r="B183" s="166" t="s">
        <v>241</v>
      </c>
      <c r="C183" s="155"/>
      <c r="E183" s="162"/>
      <c r="F183" s="156">
        <f t="shared" si="8"/>
        <v>0</v>
      </c>
      <c r="G183" s="160"/>
      <c r="H183" s="71"/>
      <c r="L183" s="71"/>
      <c r="M183" s="71"/>
      <c r="N183" s="70"/>
    </row>
    <row r="184" spans="1:14" s="166" customFormat="1" hidden="1" outlineLevel="1" x14ac:dyDescent="0.25">
      <c r="A184" s="72" t="s">
        <v>242</v>
      </c>
      <c r="B184" s="166" t="s">
        <v>243</v>
      </c>
      <c r="C184" s="167"/>
      <c r="F184" s="156">
        <f t="shared" si="8"/>
        <v>0</v>
      </c>
    </row>
    <row r="185" spans="1:14" hidden="1" outlineLevel="1" x14ac:dyDescent="0.25">
      <c r="A185" s="72" t="s">
        <v>244</v>
      </c>
      <c r="B185" s="166" t="s">
        <v>245</v>
      </c>
      <c r="C185" s="155"/>
      <c r="E185" s="162"/>
      <c r="F185" s="156">
        <f t="shared" si="8"/>
        <v>0</v>
      </c>
      <c r="G185" s="160"/>
      <c r="H185" s="71"/>
      <c r="L185" s="71"/>
      <c r="M185" s="71"/>
      <c r="N185" s="70"/>
    </row>
    <row r="186" spans="1:14" hidden="1" outlineLevel="1" x14ac:dyDescent="0.25">
      <c r="A186" s="72" t="s">
        <v>246</v>
      </c>
      <c r="B186" s="166" t="s">
        <v>247</v>
      </c>
      <c r="C186" s="155"/>
      <c r="E186" s="162"/>
      <c r="F186" s="156">
        <f t="shared" si="8"/>
        <v>0</v>
      </c>
      <c r="G186" s="160"/>
      <c r="H186" s="71"/>
      <c r="L186" s="71"/>
      <c r="M186" s="71"/>
      <c r="N186" s="70"/>
    </row>
    <row r="187" spans="1:14" hidden="1" outlineLevel="1" x14ac:dyDescent="0.25">
      <c r="A187" s="72" t="s">
        <v>248</v>
      </c>
      <c r="B187" s="166" t="s">
        <v>249</v>
      </c>
      <c r="C187" s="155"/>
      <c r="E187" s="162"/>
      <c r="F187" s="156">
        <f t="shared" si="8"/>
        <v>0</v>
      </c>
      <c r="G187" s="160"/>
      <c r="H187" s="71"/>
      <c r="L187" s="71"/>
      <c r="M187" s="71"/>
      <c r="N187" s="70"/>
    </row>
    <row r="188" spans="1:14" hidden="1" outlineLevel="1" x14ac:dyDescent="0.25">
      <c r="A188" s="72" t="s">
        <v>250</v>
      </c>
      <c r="B188" s="166"/>
      <c r="E188" s="162"/>
      <c r="F188" s="160"/>
      <c r="G188" s="160"/>
      <c r="H188" s="71"/>
      <c r="L188" s="71"/>
      <c r="M188" s="71"/>
      <c r="N188" s="70"/>
    </row>
    <row r="189" spans="1:14" hidden="1" outlineLevel="1" x14ac:dyDescent="0.25">
      <c r="A189" s="72" t="s">
        <v>251</v>
      </c>
      <c r="B189" s="166"/>
      <c r="E189" s="162"/>
      <c r="F189" s="160"/>
      <c r="G189" s="160"/>
      <c r="H189" s="71"/>
      <c r="L189" s="71"/>
      <c r="M189" s="71"/>
      <c r="N189" s="70"/>
    </row>
    <row r="190" spans="1:14" hidden="1" outlineLevel="1" x14ac:dyDescent="0.25">
      <c r="A190" s="72" t="s">
        <v>252</v>
      </c>
      <c r="B190" s="166"/>
      <c r="E190" s="162"/>
      <c r="F190" s="160"/>
      <c r="G190" s="160"/>
      <c r="H190" s="71"/>
      <c r="L190" s="71"/>
      <c r="M190" s="71"/>
      <c r="N190" s="70"/>
    </row>
    <row r="191" spans="1:14" hidden="1" outlineLevel="1" x14ac:dyDescent="0.25">
      <c r="A191" s="72" t="s">
        <v>253</v>
      </c>
      <c r="B191" s="133"/>
      <c r="E191" s="162"/>
      <c r="F191" s="160"/>
      <c r="G191" s="160"/>
      <c r="H191" s="71"/>
      <c r="L191" s="71"/>
      <c r="M191" s="71"/>
      <c r="N191" s="70"/>
    </row>
    <row r="192" spans="1:14" ht="15" customHeight="1" collapsed="1" x14ac:dyDescent="0.25">
      <c r="A192" s="75"/>
      <c r="B192" s="76" t="s">
        <v>254</v>
      </c>
      <c r="C192" s="75" t="s">
        <v>59</v>
      </c>
      <c r="D192" s="75"/>
      <c r="E192" s="88"/>
      <c r="F192" s="74" t="s">
        <v>223</v>
      </c>
      <c r="G192" s="74"/>
      <c r="H192" s="71"/>
      <c r="L192" s="71"/>
      <c r="M192" s="71"/>
      <c r="N192" s="70"/>
    </row>
    <row r="193" spans="1:14" x14ac:dyDescent="0.25">
      <c r="A193" s="72" t="s">
        <v>255</v>
      </c>
      <c r="B193" s="80" t="s">
        <v>256</v>
      </c>
      <c r="C193" s="137">
        <v>20</v>
      </c>
      <c r="E193" s="165"/>
      <c r="F193" s="156">
        <f t="shared" ref="F193:F206" si="9">IF($C$208=0,"",IF(C193="[for completion]","",C193/$C$208))</f>
        <v>1</v>
      </c>
      <c r="G193" s="160"/>
      <c r="H193" s="71"/>
      <c r="L193" s="71"/>
      <c r="M193" s="71"/>
      <c r="N193" s="70"/>
    </row>
    <row r="194" spans="1:14" x14ac:dyDescent="0.25">
      <c r="A194" s="72" t="s">
        <v>257</v>
      </c>
      <c r="B194" s="80" t="s">
        <v>258</v>
      </c>
      <c r="C194" s="137">
        <v>0</v>
      </c>
      <c r="E194" s="162"/>
      <c r="F194" s="156">
        <f t="shared" si="9"/>
        <v>0</v>
      </c>
      <c r="G194" s="162"/>
      <c r="H194" s="71"/>
      <c r="L194" s="71"/>
      <c r="M194" s="71"/>
      <c r="N194" s="70"/>
    </row>
    <row r="195" spans="1:14" x14ac:dyDescent="0.25">
      <c r="A195" s="72" t="s">
        <v>259</v>
      </c>
      <c r="B195" s="80" t="s">
        <v>260</v>
      </c>
      <c r="C195" s="137">
        <v>0</v>
      </c>
      <c r="E195" s="162"/>
      <c r="F195" s="156">
        <f t="shared" si="9"/>
        <v>0</v>
      </c>
      <c r="G195" s="162"/>
      <c r="H195" s="71"/>
      <c r="L195" s="71"/>
      <c r="M195" s="71"/>
      <c r="N195" s="70"/>
    </row>
    <row r="196" spans="1:14" x14ac:dyDescent="0.25">
      <c r="A196" s="72" t="s">
        <v>261</v>
      </c>
      <c r="B196" s="80" t="s">
        <v>262</v>
      </c>
      <c r="C196" s="137">
        <v>0</v>
      </c>
      <c r="E196" s="162"/>
      <c r="F196" s="156">
        <f t="shared" si="9"/>
        <v>0</v>
      </c>
      <c r="G196" s="162"/>
      <c r="H196" s="71"/>
      <c r="L196" s="71"/>
      <c r="M196" s="71"/>
      <c r="N196" s="70"/>
    </row>
    <row r="197" spans="1:14" x14ac:dyDescent="0.25">
      <c r="A197" s="72" t="s">
        <v>263</v>
      </c>
      <c r="B197" s="80" t="s">
        <v>264</v>
      </c>
      <c r="C197" s="137">
        <v>0</v>
      </c>
      <c r="E197" s="162"/>
      <c r="F197" s="156">
        <f t="shared" si="9"/>
        <v>0</v>
      </c>
      <c r="G197" s="162"/>
      <c r="H197" s="71"/>
      <c r="L197" s="71"/>
      <c r="M197" s="71"/>
      <c r="N197" s="70"/>
    </row>
    <row r="198" spans="1:14" x14ac:dyDescent="0.25">
      <c r="A198" s="72" t="s">
        <v>265</v>
      </c>
      <c r="B198" s="80" t="s">
        <v>266</v>
      </c>
      <c r="C198" s="137">
        <v>0</v>
      </c>
      <c r="E198" s="162"/>
      <c r="F198" s="156">
        <f t="shared" si="9"/>
        <v>0</v>
      </c>
      <c r="G198" s="162"/>
      <c r="H198" s="71"/>
      <c r="L198" s="71"/>
      <c r="M198" s="71"/>
      <c r="N198" s="70"/>
    </row>
    <row r="199" spans="1:14" x14ac:dyDescent="0.25">
      <c r="A199" s="72" t="s">
        <v>267</v>
      </c>
      <c r="B199" s="80" t="s">
        <v>268</v>
      </c>
      <c r="C199" s="137">
        <v>0</v>
      </c>
      <c r="E199" s="162"/>
      <c r="F199" s="156">
        <f t="shared" si="9"/>
        <v>0</v>
      </c>
      <c r="G199" s="162"/>
      <c r="H199" s="71"/>
      <c r="L199" s="71"/>
      <c r="M199" s="71"/>
      <c r="N199" s="70"/>
    </row>
    <row r="200" spans="1:14" x14ac:dyDescent="0.25">
      <c r="A200" s="72" t="s">
        <v>269</v>
      </c>
      <c r="B200" s="80" t="s">
        <v>270</v>
      </c>
      <c r="C200" s="137">
        <v>0</v>
      </c>
      <c r="E200" s="162"/>
      <c r="F200" s="156">
        <f t="shared" si="9"/>
        <v>0</v>
      </c>
      <c r="G200" s="162"/>
      <c r="H200" s="71"/>
      <c r="L200" s="71"/>
      <c r="M200" s="71"/>
      <c r="N200" s="70"/>
    </row>
    <row r="201" spans="1:14" x14ac:dyDescent="0.25">
      <c r="A201" s="72" t="s">
        <v>271</v>
      </c>
      <c r="B201" s="80" t="s">
        <v>272</v>
      </c>
      <c r="C201" s="137">
        <v>0</v>
      </c>
      <c r="E201" s="162"/>
      <c r="F201" s="156">
        <f t="shared" si="9"/>
        <v>0</v>
      </c>
      <c r="G201" s="162"/>
      <c r="H201" s="71"/>
      <c r="L201" s="71"/>
      <c r="M201" s="71"/>
      <c r="N201" s="70"/>
    </row>
    <row r="202" spans="1:14" x14ac:dyDescent="0.25">
      <c r="A202" s="72" t="s">
        <v>273</v>
      </c>
      <c r="B202" s="80" t="s">
        <v>274</v>
      </c>
      <c r="C202" s="137">
        <v>0</v>
      </c>
      <c r="E202" s="162"/>
      <c r="F202" s="156">
        <f t="shared" si="9"/>
        <v>0</v>
      </c>
      <c r="G202" s="162"/>
      <c r="H202" s="71"/>
      <c r="L202" s="71"/>
      <c r="M202" s="71"/>
      <c r="N202" s="70"/>
    </row>
    <row r="203" spans="1:14" x14ac:dyDescent="0.25">
      <c r="A203" s="72" t="s">
        <v>275</v>
      </c>
      <c r="B203" s="80" t="s">
        <v>276</v>
      </c>
      <c r="C203" s="137">
        <v>0</v>
      </c>
      <c r="E203" s="162"/>
      <c r="F203" s="156">
        <f t="shared" si="9"/>
        <v>0</v>
      </c>
      <c r="G203" s="162"/>
      <c r="H203" s="71"/>
      <c r="L203" s="71"/>
      <c r="M203" s="71"/>
      <c r="N203" s="70"/>
    </row>
    <row r="204" spans="1:14" x14ac:dyDescent="0.25">
      <c r="A204" s="72" t="s">
        <v>277</v>
      </c>
      <c r="B204" s="80" t="s">
        <v>278</v>
      </c>
      <c r="C204" s="137">
        <v>0</v>
      </c>
      <c r="E204" s="162"/>
      <c r="F204" s="156">
        <f t="shared" si="9"/>
        <v>0</v>
      </c>
      <c r="G204" s="162"/>
      <c r="H204" s="71"/>
      <c r="L204" s="71"/>
      <c r="M204" s="71"/>
      <c r="N204" s="70"/>
    </row>
    <row r="205" spans="1:14" x14ac:dyDescent="0.25">
      <c r="A205" s="72" t="s">
        <v>279</v>
      </c>
      <c r="B205" s="80" t="s">
        <v>280</v>
      </c>
      <c r="C205" s="137">
        <v>0</v>
      </c>
      <c r="E205" s="162"/>
      <c r="F205" s="156">
        <f t="shared" si="9"/>
        <v>0</v>
      </c>
      <c r="G205" s="162"/>
      <c r="H205" s="71"/>
      <c r="L205" s="71"/>
      <c r="M205" s="71"/>
      <c r="N205" s="70"/>
    </row>
    <row r="206" spans="1:14" x14ac:dyDescent="0.25">
      <c r="A206" s="72" t="s">
        <v>281</v>
      </c>
      <c r="B206" s="80" t="s">
        <v>70</v>
      </c>
      <c r="C206" s="137">
        <v>0</v>
      </c>
      <c r="E206" s="162"/>
      <c r="F206" s="156">
        <f t="shared" si="9"/>
        <v>0</v>
      </c>
      <c r="G206" s="162"/>
      <c r="H206" s="71"/>
      <c r="L206" s="71"/>
      <c r="M206" s="71"/>
      <c r="N206" s="70"/>
    </row>
    <row r="207" spans="1:14" x14ac:dyDescent="0.25">
      <c r="A207" s="72" t="s">
        <v>282</v>
      </c>
      <c r="B207" s="164" t="s">
        <v>283</v>
      </c>
      <c r="C207" s="137">
        <v>20</v>
      </c>
      <c r="E207" s="162"/>
      <c r="F207" s="156"/>
      <c r="G207" s="162"/>
      <c r="H207" s="71"/>
      <c r="L207" s="71"/>
      <c r="M207" s="71"/>
      <c r="N207" s="70"/>
    </row>
    <row r="208" spans="1:14" x14ac:dyDescent="0.25">
      <c r="A208" s="72" t="s">
        <v>284</v>
      </c>
      <c r="B208" s="159" t="s">
        <v>72</v>
      </c>
      <c r="C208" s="153">
        <f>SUM(C193:C206)</f>
        <v>20</v>
      </c>
      <c r="D208" s="80"/>
      <c r="E208" s="162"/>
      <c r="F208" s="163">
        <f>SUM(F193:F206)</f>
        <v>1</v>
      </c>
      <c r="G208" s="162"/>
      <c r="H208" s="71"/>
      <c r="L208" s="71"/>
      <c r="M208" s="71"/>
      <c r="N208" s="70"/>
    </row>
    <row r="209" spans="1:14" hidden="1" outlineLevel="1" x14ac:dyDescent="0.25">
      <c r="A209" s="72" t="s">
        <v>285</v>
      </c>
      <c r="B209" s="133" t="s">
        <v>178</v>
      </c>
      <c r="C209" s="155"/>
      <c r="E209" s="162"/>
      <c r="F209" s="156">
        <f t="shared" ref="F209:F215" si="10">IF($C$208=0,"",IF(C209="[for completion]","",C209/$C$208))</f>
        <v>0</v>
      </c>
      <c r="G209" s="162"/>
      <c r="H209" s="71"/>
      <c r="L209" s="71"/>
      <c r="M209" s="71"/>
      <c r="N209" s="70"/>
    </row>
    <row r="210" spans="1:14" hidden="1" outlineLevel="1" x14ac:dyDescent="0.25">
      <c r="A210" s="72" t="s">
        <v>1485</v>
      </c>
      <c r="B210" s="133" t="s">
        <v>178</v>
      </c>
      <c r="C210" s="155"/>
      <c r="E210" s="162"/>
      <c r="F210" s="156">
        <f t="shared" si="10"/>
        <v>0</v>
      </c>
      <c r="G210" s="162"/>
      <c r="H210" s="71"/>
      <c r="L210" s="71"/>
      <c r="M210" s="71"/>
      <c r="N210" s="70"/>
    </row>
    <row r="211" spans="1:14" hidden="1" outlineLevel="1" x14ac:dyDescent="0.25">
      <c r="A211" s="72" t="s">
        <v>286</v>
      </c>
      <c r="B211" s="133" t="s">
        <v>178</v>
      </c>
      <c r="C211" s="155"/>
      <c r="E211" s="162"/>
      <c r="F211" s="156">
        <f t="shared" si="10"/>
        <v>0</v>
      </c>
      <c r="G211" s="162"/>
      <c r="H211" s="71"/>
      <c r="L211" s="71"/>
      <c r="M211" s="71"/>
      <c r="N211" s="70"/>
    </row>
    <row r="212" spans="1:14" hidden="1" outlineLevel="1" x14ac:dyDescent="0.25">
      <c r="A212" s="72" t="s">
        <v>287</v>
      </c>
      <c r="B212" s="133" t="s">
        <v>178</v>
      </c>
      <c r="C212" s="155"/>
      <c r="E212" s="162"/>
      <c r="F212" s="156">
        <f t="shared" si="10"/>
        <v>0</v>
      </c>
      <c r="G212" s="162"/>
      <c r="H212" s="71"/>
      <c r="L212" s="71"/>
      <c r="M212" s="71"/>
      <c r="N212" s="70"/>
    </row>
    <row r="213" spans="1:14" hidden="1" outlineLevel="1" x14ac:dyDescent="0.25">
      <c r="A213" s="72" t="s">
        <v>288</v>
      </c>
      <c r="B213" s="133" t="s">
        <v>178</v>
      </c>
      <c r="C213" s="155"/>
      <c r="E213" s="162"/>
      <c r="F213" s="156">
        <f t="shared" si="10"/>
        <v>0</v>
      </c>
      <c r="G213" s="162"/>
      <c r="H213" s="71"/>
      <c r="L213" s="71"/>
      <c r="M213" s="71"/>
      <c r="N213" s="70"/>
    </row>
    <row r="214" spans="1:14" hidden="1" outlineLevel="1" x14ac:dyDescent="0.25">
      <c r="A214" s="72" t="s">
        <v>289</v>
      </c>
      <c r="B214" s="133" t="s">
        <v>178</v>
      </c>
      <c r="C214" s="155"/>
      <c r="E214" s="162"/>
      <c r="F214" s="156">
        <f t="shared" si="10"/>
        <v>0</v>
      </c>
      <c r="G214" s="162"/>
      <c r="H214" s="71"/>
      <c r="L214" s="71"/>
      <c r="M214" s="71"/>
      <c r="N214" s="70"/>
    </row>
    <row r="215" spans="1:14" hidden="1" outlineLevel="1" x14ac:dyDescent="0.25">
      <c r="A215" s="72" t="s">
        <v>290</v>
      </c>
      <c r="B215" s="133" t="s">
        <v>178</v>
      </c>
      <c r="C215" s="155"/>
      <c r="E215" s="162"/>
      <c r="F215" s="156">
        <f t="shared" si="10"/>
        <v>0</v>
      </c>
      <c r="G215" s="162"/>
      <c r="H215" s="71"/>
      <c r="L215" s="71"/>
      <c r="M215" s="71"/>
      <c r="N215" s="70"/>
    </row>
    <row r="216" spans="1:14" ht="15" customHeight="1" collapsed="1" x14ac:dyDescent="0.25">
      <c r="A216" s="75"/>
      <c r="B216" s="76" t="s">
        <v>1484</v>
      </c>
      <c r="C216" s="75" t="s">
        <v>59</v>
      </c>
      <c r="D216" s="75"/>
      <c r="E216" s="88"/>
      <c r="F216" s="74" t="s">
        <v>291</v>
      </c>
      <c r="G216" s="74" t="s">
        <v>292</v>
      </c>
      <c r="H216" s="71"/>
      <c r="L216" s="71"/>
      <c r="M216" s="71"/>
      <c r="N216" s="70"/>
    </row>
    <row r="217" spans="1:14" x14ac:dyDescent="0.25">
      <c r="A217" s="72" t="s">
        <v>293</v>
      </c>
      <c r="B217" s="161" t="s">
        <v>294</v>
      </c>
      <c r="C217" s="137">
        <v>20</v>
      </c>
      <c r="E217" s="157"/>
      <c r="F217" s="160">
        <f>IF($C$38=0,"",IF(C217="[for completion]","",IF(C217="","",C217/$C$38)))</f>
        <v>6.8253617107650469E-3</v>
      </c>
      <c r="G217" s="160">
        <f>IF($C$39=0,"",IF(C217="[for completion]","",IF(C217="","",C217/$C$39)))</f>
        <v>8.8888888888888889E-3</v>
      </c>
      <c r="H217" s="71"/>
      <c r="L217" s="71"/>
      <c r="M217" s="71"/>
      <c r="N217" s="70"/>
    </row>
    <row r="218" spans="1:14" x14ac:dyDescent="0.25">
      <c r="A218" s="72" t="s">
        <v>295</v>
      </c>
      <c r="B218" s="161" t="s">
        <v>296</v>
      </c>
      <c r="C218" s="137">
        <v>0</v>
      </c>
      <c r="E218" s="157"/>
      <c r="F218" s="160">
        <f>IF($C$38=0,"",IF(C218="[for completion]","",IF(C218="","",C218/$C$38)))</f>
        <v>0</v>
      </c>
      <c r="G218" s="160">
        <f>IF($C$39=0,"",IF(C218="[for completion]","",IF(C218="","",C218/$C$39)))</f>
        <v>0</v>
      </c>
      <c r="H218" s="71"/>
      <c r="L218" s="71"/>
      <c r="M218" s="71"/>
      <c r="N218" s="70"/>
    </row>
    <row r="219" spans="1:14" x14ac:dyDescent="0.25">
      <c r="A219" s="72" t="s">
        <v>297</v>
      </c>
      <c r="B219" s="161" t="s">
        <v>70</v>
      </c>
      <c r="C219" s="137">
        <v>0</v>
      </c>
      <c r="E219" s="157"/>
      <c r="F219" s="160">
        <f>IF($C$38=0,"",IF(C219="[for completion]","",IF(C219="","",C219/$C$38)))</f>
        <v>0</v>
      </c>
      <c r="G219" s="160">
        <f>IF($C$39=0,"",IF(C219="[for completion]","",IF(C219="","",C219/$C$39)))</f>
        <v>0</v>
      </c>
      <c r="H219" s="71"/>
      <c r="L219" s="71"/>
      <c r="M219" s="71"/>
      <c r="N219" s="70"/>
    </row>
    <row r="220" spans="1:14" x14ac:dyDescent="0.25">
      <c r="A220" s="72" t="s">
        <v>298</v>
      </c>
      <c r="B220" s="159" t="s">
        <v>72</v>
      </c>
      <c r="C220" s="155">
        <f>SUM(C217:C219)</f>
        <v>20</v>
      </c>
      <c r="E220" s="157"/>
      <c r="F220" s="158">
        <f>SUM(F217:F219)</f>
        <v>6.8253617107650469E-3</v>
      </c>
      <c r="G220" s="158">
        <f>SUM(G217:G219)</f>
        <v>8.8888888888888889E-3</v>
      </c>
      <c r="H220" s="71"/>
      <c r="L220" s="71"/>
      <c r="M220" s="71"/>
      <c r="N220" s="70"/>
    </row>
    <row r="221" spans="1:14" hidden="1" outlineLevel="1" x14ac:dyDescent="0.25">
      <c r="A221" s="72" t="s">
        <v>299</v>
      </c>
      <c r="B221" s="133" t="s">
        <v>178</v>
      </c>
      <c r="C221" s="155"/>
      <c r="E221" s="157"/>
      <c r="F221" s="156" t="str">
        <f t="shared" ref="F221:F227" si="11">IF($C$38=0,"",IF(C221="[for completion]","",IF(C221="","",C221/$C$38)))</f>
        <v/>
      </c>
      <c r="G221" s="156" t="str">
        <f t="shared" ref="G221:G227" si="12">IF($C$39=0,"",IF(C221="[for completion]","",IF(C221="","",C221/$C$39)))</f>
        <v/>
      </c>
      <c r="H221" s="71"/>
      <c r="L221" s="71"/>
      <c r="M221" s="71"/>
      <c r="N221" s="70"/>
    </row>
    <row r="222" spans="1:14" hidden="1" outlineLevel="1" x14ac:dyDescent="0.25">
      <c r="A222" s="72" t="s">
        <v>300</v>
      </c>
      <c r="B222" s="133" t="s">
        <v>178</v>
      </c>
      <c r="C222" s="155"/>
      <c r="E222" s="157"/>
      <c r="F222" s="156" t="str">
        <f t="shared" si="11"/>
        <v/>
      </c>
      <c r="G222" s="156" t="str">
        <f t="shared" si="12"/>
        <v/>
      </c>
      <c r="H222" s="71"/>
      <c r="L222" s="71"/>
      <c r="M222" s="71"/>
      <c r="N222" s="70"/>
    </row>
    <row r="223" spans="1:14" hidden="1" outlineLevel="1" x14ac:dyDescent="0.25">
      <c r="A223" s="72" t="s">
        <v>301</v>
      </c>
      <c r="B223" s="133" t="s">
        <v>178</v>
      </c>
      <c r="C223" s="155"/>
      <c r="E223" s="157"/>
      <c r="F223" s="156" t="str">
        <f t="shared" si="11"/>
        <v/>
      </c>
      <c r="G223" s="156" t="str">
        <f t="shared" si="12"/>
        <v/>
      </c>
      <c r="H223" s="71"/>
      <c r="L223" s="71"/>
      <c r="M223" s="71"/>
      <c r="N223" s="70"/>
    </row>
    <row r="224" spans="1:14" hidden="1" outlineLevel="1" x14ac:dyDescent="0.25">
      <c r="A224" s="72" t="s">
        <v>302</v>
      </c>
      <c r="B224" s="133" t="s">
        <v>178</v>
      </c>
      <c r="C224" s="155"/>
      <c r="E224" s="157"/>
      <c r="F224" s="156" t="str">
        <f t="shared" si="11"/>
        <v/>
      </c>
      <c r="G224" s="156" t="str">
        <f t="shared" si="12"/>
        <v/>
      </c>
      <c r="H224" s="71"/>
      <c r="L224" s="71"/>
      <c r="M224" s="71"/>
      <c r="N224" s="70"/>
    </row>
    <row r="225" spans="1:13" hidden="1" outlineLevel="1" x14ac:dyDescent="0.25">
      <c r="A225" s="72" t="s">
        <v>303</v>
      </c>
      <c r="B225" s="133" t="s">
        <v>178</v>
      </c>
      <c r="C225" s="155"/>
      <c r="E225" s="157"/>
      <c r="F225" s="156" t="str">
        <f t="shared" si="11"/>
        <v/>
      </c>
      <c r="G225" s="156" t="str">
        <f t="shared" si="12"/>
        <v/>
      </c>
      <c r="H225" s="71"/>
      <c r="L225" s="71"/>
      <c r="M225" s="71"/>
    </row>
    <row r="226" spans="1:13" hidden="1" outlineLevel="1" x14ac:dyDescent="0.25">
      <c r="A226" s="72" t="s">
        <v>304</v>
      </c>
      <c r="B226" s="133" t="s">
        <v>178</v>
      </c>
      <c r="C226" s="155"/>
      <c r="E226" s="80"/>
      <c r="F226" s="156" t="str">
        <f t="shared" si="11"/>
        <v/>
      </c>
      <c r="G226" s="156" t="str">
        <f t="shared" si="12"/>
        <v/>
      </c>
      <c r="H226" s="71"/>
      <c r="L226" s="71"/>
      <c r="M226" s="71"/>
    </row>
    <row r="227" spans="1:13" hidden="1" outlineLevel="1" x14ac:dyDescent="0.25">
      <c r="A227" s="72" t="s">
        <v>305</v>
      </c>
      <c r="B227" s="133" t="s">
        <v>178</v>
      </c>
      <c r="C227" s="155"/>
      <c r="E227" s="157"/>
      <c r="F227" s="156" t="str">
        <f t="shared" si="11"/>
        <v/>
      </c>
      <c r="G227" s="156" t="str">
        <f t="shared" si="12"/>
        <v/>
      </c>
      <c r="H227" s="71"/>
      <c r="L227" s="71"/>
      <c r="M227" s="71"/>
    </row>
    <row r="228" spans="1:13" ht="15" customHeight="1" collapsed="1" x14ac:dyDescent="0.25">
      <c r="A228" s="75"/>
      <c r="B228" s="76" t="s">
        <v>1483</v>
      </c>
      <c r="C228" s="75"/>
      <c r="D228" s="75"/>
      <c r="E228" s="88"/>
      <c r="F228" s="74"/>
      <c r="G228" s="74"/>
      <c r="H228" s="71"/>
      <c r="L228" s="71"/>
      <c r="M228" s="71"/>
    </row>
    <row r="229" spans="1:13" ht="28.8" x14ac:dyDescent="0.25">
      <c r="A229" s="72" t="s">
        <v>306</v>
      </c>
      <c r="B229" s="80" t="s">
        <v>1482</v>
      </c>
      <c r="C229" s="155" t="s">
        <v>307</v>
      </c>
      <c r="H229" s="71"/>
      <c r="L229" s="71"/>
      <c r="M229" s="71"/>
    </row>
    <row r="230" spans="1:13" ht="15" customHeight="1" x14ac:dyDescent="0.25">
      <c r="A230" s="75"/>
      <c r="B230" s="76" t="s">
        <v>308</v>
      </c>
      <c r="C230" s="75"/>
      <c r="D230" s="75"/>
      <c r="E230" s="88"/>
      <c r="F230" s="74"/>
      <c r="G230" s="74"/>
      <c r="H230" s="71"/>
      <c r="L230" s="71"/>
      <c r="M230" s="71"/>
    </row>
    <row r="231" spans="1:13" x14ac:dyDescent="0.25">
      <c r="A231" s="72" t="s">
        <v>309</v>
      </c>
      <c r="B231" s="72" t="s">
        <v>310</v>
      </c>
      <c r="C231" s="137">
        <v>0</v>
      </c>
      <c r="E231" s="80"/>
      <c r="H231" s="71"/>
      <c r="L231" s="71"/>
      <c r="M231" s="71"/>
    </row>
    <row r="232" spans="1:13" x14ac:dyDescent="0.3">
      <c r="A232" s="72" t="s">
        <v>311</v>
      </c>
      <c r="B232" s="154" t="s">
        <v>312</v>
      </c>
      <c r="C232" s="137">
        <v>0</v>
      </c>
      <c r="E232" s="80"/>
      <c r="H232" s="71"/>
      <c r="L232" s="71"/>
      <c r="M232" s="71"/>
    </row>
    <row r="233" spans="1:13" x14ac:dyDescent="0.3">
      <c r="A233" s="72" t="s">
        <v>313</v>
      </c>
      <c r="B233" s="154" t="s">
        <v>314</v>
      </c>
      <c r="C233" s="137">
        <v>0</v>
      </c>
      <c r="E233" s="80"/>
      <c r="H233" s="71"/>
      <c r="L233" s="71"/>
      <c r="M233" s="71"/>
    </row>
    <row r="234" spans="1:13" hidden="1" outlineLevel="1" x14ac:dyDescent="0.25">
      <c r="A234" s="72" t="s">
        <v>315</v>
      </c>
      <c r="B234" s="86" t="s">
        <v>316</v>
      </c>
      <c r="C234" s="153"/>
      <c r="D234" s="80"/>
      <c r="E234" s="80"/>
      <c r="H234" s="71"/>
      <c r="L234" s="71"/>
      <c r="M234" s="71"/>
    </row>
    <row r="235" spans="1:13" hidden="1" outlineLevel="1" x14ac:dyDescent="0.25">
      <c r="A235" s="72" t="s">
        <v>317</v>
      </c>
      <c r="B235" s="86" t="s">
        <v>318</v>
      </c>
      <c r="C235" s="153"/>
      <c r="D235" s="80"/>
      <c r="E235" s="80"/>
      <c r="H235" s="71"/>
      <c r="L235" s="71"/>
      <c r="M235" s="71"/>
    </row>
    <row r="236" spans="1:13" hidden="1" outlineLevel="1" x14ac:dyDescent="0.25">
      <c r="A236" s="72" t="s">
        <v>319</v>
      </c>
      <c r="B236" s="86" t="s">
        <v>320</v>
      </c>
      <c r="C236" s="80"/>
      <c r="D236" s="80"/>
      <c r="E236" s="80"/>
      <c r="H236" s="71"/>
      <c r="L236" s="71"/>
      <c r="M236" s="71"/>
    </row>
    <row r="237" spans="1:13" ht="19.5" hidden="1" customHeight="1" outlineLevel="1" x14ac:dyDescent="0.25">
      <c r="A237" s="72" t="s">
        <v>321</v>
      </c>
      <c r="C237" s="80"/>
      <c r="D237" s="80"/>
      <c r="E237" s="80"/>
      <c r="H237" s="71"/>
      <c r="L237" s="71"/>
      <c r="M237" s="71"/>
    </row>
    <row r="238" spans="1:13" ht="19.5" hidden="1" customHeight="1" outlineLevel="1" x14ac:dyDescent="0.25">
      <c r="A238" s="72" t="s">
        <v>322</v>
      </c>
      <c r="C238" s="80"/>
      <c r="D238" s="80"/>
      <c r="E238" s="80"/>
      <c r="H238" s="71"/>
      <c r="L238" s="71"/>
      <c r="M238" s="71"/>
    </row>
    <row r="239" spans="1:13" ht="15" customHeight="1" collapsed="1" x14ac:dyDescent="0.25">
      <c r="A239" s="75"/>
      <c r="B239" s="76" t="s">
        <v>323</v>
      </c>
      <c r="C239" s="75"/>
      <c r="D239" s="75"/>
      <c r="E239" s="88"/>
      <c r="F239" s="74"/>
      <c r="G239" s="74"/>
      <c r="H239" s="71"/>
      <c r="L239" s="71"/>
      <c r="M239" s="71"/>
    </row>
    <row r="240" spans="1:13" ht="28.8" x14ac:dyDescent="0.25">
      <c r="A240" s="72" t="s">
        <v>324</v>
      </c>
      <c r="B240" s="72" t="s">
        <v>1481</v>
      </c>
      <c r="C240" s="137"/>
      <c r="E240" s="80"/>
      <c r="H240" s="71"/>
      <c r="L240" s="71"/>
      <c r="M240" s="71"/>
    </row>
    <row r="241" spans="1:13" x14ac:dyDescent="0.25">
      <c r="A241" s="72" t="s">
        <v>325</v>
      </c>
      <c r="B241" s="72" t="s">
        <v>326</v>
      </c>
      <c r="C241" s="137"/>
      <c r="E241" s="80"/>
      <c r="H241" s="71"/>
      <c r="L241" s="71"/>
      <c r="M241" s="71"/>
    </row>
    <row r="242" spans="1:13" x14ac:dyDescent="0.25">
      <c r="A242" s="72" t="s">
        <v>327</v>
      </c>
      <c r="B242" s="72" t="s">
        <v>328</v>
      </c>
      <c r="C242" s="137"/>
      <c r="E242" s="80"/>
      <c r="H242" s="71"/>
      <c r="L242" s="71"/>
      <c r="M242" s="71"/>
    </row>
    <row r="243" spans="1:13" ht="28.8" x14ac:dyDescent="0.25">
      <c r="A243" s="72" t="s">
        <v>329</v>
      </c>
      <c r="B243" s="72" t="s">
        <v>1480</v>
      </c>
      <c r="C243" s="137"/>
      <c r="E243" s="80"/>
      <c r="H243" s="71"/>
      <c r="L243" s="71"/>
      <c r="M243" s="71"/>
    </row>
    <row r="244" spans="1:13" x14ac:dyDescent="0.25">
      <c r="A244" s="72" t="s">
        <v>330</v>
      </c>
      <c r="B244" s="72" t="s">
        <v>331</v>
      </c>
      <c r="C244" s="137"/>
      <c r="E244" s="80"/>
      <c r="H244" s="71"/>
      <c r="L244" s="71"/>
      <c r="M244" s="71"/>
    </row>
    <row r="245" spans="1:13" x14ac:dyDescent="0.25">
      <c r="A245" s="72" t="s">
        <v>332</v>
      </c>
      <c r="B245" s="72" t="s">
        <v>1479</v>
      </c>
      <c r="C245" s="137"/>
      <c r="E245" s="80"/>
      <c r="H245" s="71"/>
      <c r="L245" s="71"/>
      <c r="M245" s="71"/>
    </row>
    <row r="246" spans="1:13" x14ac:dyDescent="0.25">
      <c r="A246" s="72" t="s">
        <v>333</v>
      </c>
      <c r="B246" s="72" t="s">
        <v>1478</v>
      </c>
      <c r="C246" s="137"/>
      <c r="E246" s="80"/>
      <c r="H246" s="71"/>
      <c r="L246" s="71"/>
      <c r="M246" s="71"/>
    </row>
    <row r="247" spans="1:13" hidden="1" x14ac:dyDescent="0.25">
      <c r="A247" s="72" t="s">
        <v>334</v>
      </c>
      <c r="C247" s="137"/>
      <c r="E247" s="80"/>
      <c r="H247" s="71"/>
      <c r="L247" s="71"/>
      <c r="M247" s="71"/>
    </row>
    <row r="248" spans="1:13" hidden="1" x14ac:dyDescent="0.25">
      <c r="A248" s="72" t="s">
        <v>335</v>
      </c>
      <c r="C248" s="137"/>
      <c r="E248" s="80"/>
      <c r="H248" s="71"/>
      <c r="L248" s="71"/>
      <c r="M248" s="71"/>
    </row>
    <row r="249" spans="1:13" hidden="1" x14ac:dyDescent="0.25">
      <c r="A249" s="72" t="s">
        <v>336</v>
      </c>
      <c r="C249" s="137"/>
      <c r="E249" s="80"/>
      <c r="H249" s="71"/>
      <c r="L249" s="71"/>
      <c r="M249" s="71"/>
    </row>
    <row r="250" spans="1:13" hidden="1" x14ac:dyDescent="0.25">
      <c r="A250" s="72" t="s">
        <v>337</v>
      </c>
      <c r="C250" s="137"/>
      <c r="E250" s="80"/>
      <c r="H250" s="71"/>
      <c r="L250" s="71"/>
      <c r="M250" s="71"/>
    </row>
    <row r="251" spans="1:13" hidden="1" x14ac:dyDescent="0.25">
      <c r="A251" s="72" t="s">
        <v>338</v>
      </c>
      <c r="C251" s="137"/>
      <c r="E251" s="80"/>
      <c r="H251" s="71"/>
      <c r="L251" s="71"/>
      <c r="M251" s="71"/>
    </row>
    <row r="252" spans="1:13" hidden="1" x14ac:dyDescent="0.25">
      <c r="A252" s="72" t="s">
        <v>339</v>
      </c>
      <c r="C252" s="137"/>
      <c r="E252" s="80"/>
      <c r="H252" s="71"/>
      <c r="L252" s="71"/>
      <c r="M252" s="71"/>
    </row>
    <row r="253" spans="1:13" hidden="1" x14ac:dyDescent="0.25">
      <c r="A253" s="72" t="s">
        <v>340</v>
      </c>
      <c r="C253" s="137"/>
      <c r="E253" s="80"/>
      <c r="H253" s="71"/>
      <c r="L253" s="71"/>
      <c r="M253" s="71"/>
    </row>
    <row r="254" spans="1:13" hidden="1" x14ac:dyDescent="0.25">
      <c r="A254" s="72" t="s">
        <v>341</v>
      </c>
      <c r="C254" s="137"/>
      <c r="E254" s="80"/>
      <c r="H254" s="71"/>
      <c r="L254" s="71"/>
      <c r="M254" s="71"/>
    </row>
    <row r="255" spans="1:13" hidden="1" x14ac:dyDescent="0.25">
      <c r="A255" s="72" t="s">
        <v>342</v>
      </c>
      <c r="C255" s="137"/>
      <c r="E255" s="80"/>
      <c r="H255" s="71"/>
      <c r="L255" s="71"/>
      <c r="M255" s="71"/>
    </row>
    <row r="256" spans="1:13" hidden="1" x14ac:dyDescent="0.25">
      <c r="A256" s="72" t="s">
        <v>343</v>
      </c>
      <c r="C256" s="137"/>
      <c r="E256" s="80"/>
      <c r="H256" s="71"/>
      <c r="L256" s="71"/>
      <c r="M256" s="71"/>
    </row>
    <row r="257" spans="1:13" hidden="1" x14ac:dyDescent="0.25">
      <c r="A257" s="72" t="s">
        <v>344</v>
      </c>
      <c r="C257" s="137"/>
      <c r="E257" s="80"/>
      <c r="H257" s="71"/>
      <c r="L257" s="71"/>
      <c r="M257" s="71"/>
    </row>
    <row r="258" spans="1:13" hidden="1" x14ac:dyDescent="0.25">
      <c r="A258" s="72" t="s">
        <v>345</v>
      </c>
      <c r="C258" s="137"/>
      <c r="E258" s="80"/>
      <c r="H258" s="71"/>
      <c r="L258" s="71"/>
      <c r="M258" s="71"/>
    </row>
    <row r="259" spans="1:13" hidden="1" x14ac:dyDescent="0.25">
      <c r="A259" s="72" t="s">
        <v>346</v>
      </c>
      <c r="C259" s="137"/>
      <c r="E259" s="80"/>
      <c r="H259" s="71"/>
      <c r="L259" s="71"/>
      <c r="M259" s="71"/>
    </row>
    <row r="260" spans="1:13" hidden="1" x14ac:dyDescent="0.25">
      <c r="A260" s="72" t="s">
        <v>347</v>
      </c>
      <c r="C260" s="137"/>
      <c r="E260" s="80"/>
      <c r="H260" s="71"/>
      <c r="L260" s="71"/>
      <c r="M260" s="71"/>
    </row>
    <row r="261" spans="1:13" hidden="1" x14ac:dyDescent="0.25">
      <c r="A261" s="72" t="s">
        <v>348</v>
      </c>
      <c r="C261" s="137"/>
      <c r="E261" s="80"/>
      <c r="H261" s="71"/>
      <c r="L261" s="71"/>
      <c r="M261" s="71"/>
    </row>
    <row r="262" spans="1:13" hidden="1" x14ac:dyDescent="0.25">
      <c r="A262" s="72" t="s">
        <v>349</v>
      </c>
      <c r="C262" s="137"/>
      <c r="E262" s="80"/>
      <c r="H262" s="71"/>
      <c r="L262" s="71"/>
      <c r="M262" s="71"/>
    </row>
    <row r="263" spans="1:13" hidden="1" x14ac:dyDescent="0.25">
      <c r="A263" s="72" t="s">
        <v>350</v>
      </c>
      <c r="C263" s="137"/>
      <c r="E263" s="80"/>
      <c r="H263" s="71"/>
      <c r="L263" s="71"/>
      <c r="M263" s="71"/>
    </row>
    <row r="264" spans="1:13" hidden="1" x14ac:dyDescent="0.25">
      <c r="A264" s="72" t="s">
        <v>351</v>
      </c>
      <c r="C264" s="137"/>
      <c r="E264" s="80"/>
      <c r="H264" s="71"/>
      <c r="L264" s="71"/>
      <c r="M264" s="71"/>
    </row>
    <row r="265" spans="1:13" hidden="1" x14ac:dyDescent="0.25">
      <c r="A265" s="72" t="s">
        <v>352</v>
      </c>
      <c r="C265" s="137"/>
      <c r="E265" s="80"/>
      <c r="H265" s="71"/>
      <c r="L265" s="71"/>
      <c r="M265" s="71"/>
    </row>
    <row r="266" spans="1:13" hidden="1" x14ac:dyDescent="0.25">
      <c r="A266" s="72" t="s">
        <v>353</v>
      </c>
      <c r="C266" s="137"/>
      <c r="E266" s="80"/>
      <c r="H266" s="71"/>
      <c r="L266" s="71"/>
      <c r="M266" s="71"/>
    </row>
    <row r="267" spans="1:13" hidden="1" x14ac:dyDescent="0.25">
      <c r="A267" s="72" t="s">
        <v>354</v>
      </c>
      <c r="C267" s="137"/>
      <c r="E267" s="80"/>
      <c r="H267" s="71"/>
      <c r="L267" s="71"/>
      <c r="M267" s="71"/>
    </row>
    <row r="268" spans="1:13" hidden="1" x14ac:dyDescent="0.25">
      <c r="A268" s="72" t="s">
        <v>355</v>
      </c>
      <c r="C268" s="137"/>
      <c r="E268" s="80"/>
      <c r="H268" s="71"/>
      <c r="L268" s="71"/>
      <c r="M268" s="71"/>
    </row>
    <row r="269" spans="1:13" hidden="1" x14ac:dyDescent="0.25">
      <c r="A269" s="72" t="s">
        <v>356</v>
      </c>
      <c r="C269" s="137"/>
      <c r="E269" s="80"/>
      <c r="H269" s="71"/>
      <c r="L269" s="71"/>
      <c r="M269" s="71"/>
    </row>
    <row r="270" spans="1:13" hidden="1" x14ac:dyDescent="0.25">
      <c r="A270" s="72" t="s">
        <v>357</v>
      </c>
      <c r="C270" s="137"/>
      <c r="E270" s="80"/>
      <c r="H270" s="71"/>
      <c r="L270" s="71"/>
      <c r="M270" s="71"/>
    </row>
    <row r="271" spans="1:13" hidden="1" x14ac:dyDescent="0.25">
      <c r="A271" s="72" t="s">
        <v>358</v>
      </c>
      <c r="C271" s="137"/>
      <c r="E271" s="80"/>
      <c r="H271" s="71"/>
      <c r="L271" s="71"/>
      <c r="M271" s="71"/>
    </row>
    <row r="272" spans="1:13" hidden="1" x14ac:dyDescent="0.25">
      <c r="A272" s="72" t="s">
        <v>359</v>
      </c>
      <c r="C272" s="137"/>
      <c r="E272" s="80"/>
      <c r="H272" s="71"/>
      <c r="L272" s="71"/>
      <c r="M272" s="71"/>
    </row>
    <row r="273" spans="1:14" hidden="1" x14ac:dyDescent="0.25">
      <c r="A273" s="72" t="s">
        <v>360</v>
      </c>
      <c r="C273" s="137"/>
      <c r="E273" s="80"/>
      <c r="H273" s="71"/>
      <c r="L273" s="71"/>
      <c r="M273" s="71"/>
    </row>
    <row r="274" spans="1:14" hidden="1" x14ac:dyDescent="0.25">
      <c r="A274" s="72" t="s">
        <v>361</v>
      </c>
      <c r="C274" s="137"/>
      <c r="E274" s="80"/>
      <c r="H274" s="71"/>
      <c r="L274" s="71"/>
      <c r="M274" s="71"/>
    </row>
    <row r="275" spans="1:14" hidden="1" x14ac:dyDescent="0.25">
      <c r="A275" s="72" t="s">
        <v>362</v>
      </c>
      <c r="C275" s="137"/>
      <c r="E275" s="80"/>
      <c r="H275" s="71"/>
      <c r="L275" s="71"/>
      <c r="M275" s="71"/>
    </row>
    <row r="276" spans="1:14" hidden="1" x14ac:dyDescent="0.25">
      <c r="A276" s="72" t="s">
        <v>363</v>
      </c>
      <c r="C276" s="137"/>
      <c r="E276" s="80"/>
      <c r="H276" s="71"/>
      <c r="L276" s="71"/>
      <c r="M276" s="71"/>
    </row>
    <row r="277" spans="1:14" hidden="1" x14ac:dyDescent="0.25">
      <c r="A277" s="72" t="s">
        <v>364</v>
      </c>
      <c r="C277" s="137"/>
      <c r="E277" s="80"/>
      <c r="H277" s="71"/>
      <c r="L277" s="71"/>
      <c r="M277" s="71"/>
    </row>
    <row r="278" spans="1:14" hidden="1" x14ac:dyDescent="0.25">
      <c r="A278" s="72" t="s">
        <v>365</v>
      </c>
      <c r="C278" s="137"/>
      <c r="E278" s="80"/>
      <c r="H278" s="71"/>
      <c r="L278" s="71"/>
      <c r="M278" s="71"/>
    </row>
    <row r="279" spans="1:14" hidden="1" x14ac:dyDescent="0.25">
      <c r="A279" s="72" t="s">
        <v>366</v>
      </c>
      <c r="C279" s="137"/>
      <c r="E279" s="80"/>
      <c r="H279" s="71"/>
      <c r="L279" s="71"/>
      <c r="M279" s="71"/>
    </row>
    <row r="280" spans="1:14" hidden="1" x14ac:dyDescent="0.25">
      <c r="A280" s="72" t="s">
        <v>367</v>
      </c>
      <c r="C280" s="137"/>
      <c r="E280" s="80"/>
      <c r="H280" s="71"/>
      <c r="L280" s="71"/>
      <c r="M280" s="71"/>
    </row>
    <row r="281" spans="1:14" hidden="1" x14ac:dyDescent="0.25">
      <c r="A281" s="72" t="s">
        <v>368</v>
      </c>
      <c r="C281" s="137"/>
      <c r="E281" s="80"/>
      <c r="H281" s="71"/>
      <c r="L281" s="71"/>
      <c r="M281" s="71"/>
    </row>
    <row r="282" spans="1:14" hidden="1" x14ac:dyDescent="0.25">
      <c r="A282" s="72" t="s">
        <v>369</v>
      </c>
      <c r="C282" s="137"/>
      <c r="E282" s="80"/>
      <c r="H282" s="71"/>
      <c r="L282" s="71"/>
      <c r="M282" s="71"/>
    </row>
    <row r="283" spans="1:14" hidden="1" x14ac:dyDescent="0.25">
      <c r="A283" s="72" t="s">
        <v>370</v>
      </c>
      <c r="C283" s="137"/>
      <c r="E283" s="80"/>
      <c r="H283" s="71"/>
      <c r="L283" s="71"/>
      <c r="M283" s="71"/>
    </row>
    <row r="284" spans="1:14" hidden="1" x14ac:dyDescent="0.25">
      <c r="A284" s="72" t="s">
        <v>371</v>
      </c>
      <c r="C284" s="137"/>
      <c r="E284" s="80"/>
      <c r="H284" s="71"/>
      <c r="L284" s="71"/>
      <c r="M284" s="71"/>
    </row>
    <row r="285" spans="1:14" ht="37.5" customHeight="1" x14ac:dyDescent="0.25">
      <c r="A285" s="79"/>
      <c r="B285" s="79" t="s">
        <v>1477</v>
      </c>
      <c r="C285" s="79" t="s">
        <v>372</v>
      </c>
      <c r="D285" s="79" t="s">
        <v>372</v>
      </c>
      <c r="E285" s="79"/>
      <c r="F285" s="78"/>
      <c r="G285" s="134"/>
      <c r="H285" s="71"/>
      <c r="I285" s="94"/>
      <c r="J285" s="94"/>
      <c r="K285" s="94"/>
      <c r="L285" s="94"/>
      <c r="M285" s="83"/>
    </row>
    <row r="286" spans="1:14" ht="18" x14ac:dyDescent="0.25">
      <c r="A286" s="152" t="s">
        <v>1476</v>
      </c>
      <c r="B286" s="150"/>
      <c r="C286" s="150"/>
      <c r="D286" s="150"/>
      <c r="E286" s="150"/>
      <c r="F286" s="151"/>
      <c r="G286" s="150"/>
      <c r="H286" s="71"/>
      <c r="I286" s="94"/>
      <c r="J286" s="94"/>
      <c r="K286" s="94"/>
      <c r="L286" s="94"/>
      <c r="M286" s="83"/>
    </row>
    <row r="287" spans="1:14" ht="18" x14ac:dyDescent="0.25">
      <c r="A287" s="152" t="s">
        <v>1475</v>
      </c>
      <c r="B287" s="150"/>
      <c r="C287" s="150"/>
      <c r="D287" s="150"/>
      <c r="E287" s="150"/>
      <c r="F287" s="151"/>
      <c r="G287" s="150"/>
      <c r="H287" s="71"/>
      <c r="I287" s="94"/>
      <c r="J287" s="94"/>
      <c r="K287" s="94"/>
      <c r="L287" s="94"/>
      <c r="M287" s="83"/>
    </row>
    <row r="288" spans="1:14" ht="16.5" customHeight="1" x14ac:dyDescent="0.25">
      <c r="A288" s="71" t="s">
        <v>373</v>
      </c>
      <c r="B288" s="143" t="s">
        <v>1474</v>
      </c>
      <c r="C288" s="142">
        <f>ROW(B38)</f>
        <v>38</v>
      </c>
      <c r="D288" s="148"/>
      <c r="E288" s="148"/>
      <c r="F288" s="148"/>
      <c r="G288" s="148"/>
      <c r="H288" s="71"/>
      <c r="I288" s="86"/>
      <c r="J288" s="135"/>
      <c r="L288" s="148"/>
      <c r="M288" s="148"/>
      <c r="N288" s="148"/>
    </row>
    <row r="289" spans="1:14" ht="16.5" customHeight="1" x14ac:dyDescent="0.25">
      <c r="A289" s="71" t="s">
        <v>374</v>
      </c>
      <c r="B289" s="143" t="s">
        <v>1473</v>
      </c>
      <c r="C289" s="142">
        <f>ROW(B39)</f>
        <v>39</v>
      </c>
      <c r="D289" s="139"/>
      <c r="E289" s="147"/>
      <c r="F289" s="147"/>
      <c r="G289" s="139"/>
      <c r="H289" s="71"/>
      <c r="I289" s="86"/>
      <c r="J289" s="135"/>
      <c r="L289" s="148"/>
      <c r="M289" s="148"/>
    </row>
    <row r="290" spans="1:14" ht="16.5" customHeight="1" x14ac:dyDescent="0.3">
      <c r="A290" s="71" t="s">
        <v>375</v>
      </c>
      <c r="B290" s="143" t="s">
        <v>376</v>
      </c>
      <c r="C290" s="149" t="s">
        <v>377</v>
      </c>
      <c r="D290" s="139"/>
      <c r="E290" s="139"/>
      <c r="F290" s="139"/>
      <c r="G290" s="139"/>
      <c r="H290" s="71"/>
      <c r="I290" s="86"/>
      <c r="J290" s="135"/>
      <c r="K290" s="135"/>
      <c r="L290" s="138"/>
      <c r="M290" s="148"/>
      <c r="N290" s="138"/>
    </row>
    <row r="291" spans="1:14" ht="16.5" customHeight="1" x14ac:dyDescent="0.25">
      <c r="A291" s="71" t="s">
        <v>378</v>
      </c>
      <c r="B291" s="143" t="s">
        <v>1472</v>
      </c>
      <c r="C291" s="142" t="str">
        <f ca="1">IF(ISREF(INDIRECT("'B1. HTT Mortgage Assets'!A1")),ROW('B1. HTT Mortgage Assets'!B43)&amp;" for Mortgage Assets","")</f>
        <v>43 for Mortgage Assets</v>
      </c>
      <c r="D291" s="141"/>
      <c r="E291" s="139"/>
      <c r="F291" s="147"/>
      <c r="G291" s="139"/>
      <c r="H291" s="71"/>
      <c r="I291" s="86"/>
      <c r="J291" s="135"/>
    </row>
    <row r="292" spans="1:14" ht="16.5" customHeight="1" x14ac:dyDescent="0.3">
      <c r="A292" s="71" t="s">
        <v>379</v>
      </c>
      <c r="B292" s="143" t="s">
        <v>1471</v>
      </c>
      <c r="C292" s="142">
        <f>ROW(B52)</f>
        <v>52</v>
      </c>
      <c r="D292" s="139"/>
      <c r="E292" s="139"/>
      <c r="F292" s="139"/>
      <c r="G292" s="139"/>
      <c r="H292" s="71"/>
      <c r="I292" s="86"/>
      <c r="J292" s="104"/>
      <c r="K292" s="135"/>
      <c r="L292" s="138"/>
      <c r="N292" s="138"/>
    </row>
    <row r="293" spans="1:14" ht="16.5" customHeight="1" x14ac:dyDescent="0.3">
      <c r="A293" s="71" t="s">
        <v>380</v>
      </c>
      <c r="B293" s="143" t="s">
        <v>381</v>
      </c>
      <c r="C293" s="146" t="str">
        <f ca="1">IF(ISREF(INDIRECT("'B1. HTT Mortgage Assets'!A1")),ROW('B1. HTT Mortgage Assets'!B186)&amp;" for Residential Mortgage Assets","")</f>
        <v>186 for Residential Mortgage Assets</v>
      </c>
      <c r="D293" s="141"/>
      <c r="E293" s="139"/>
      <c r="F293" s="141"/>
      <c r="G293" s="141"/>
      <c r="H293" s="71"/>
      <c r="I293" s="86"/>
      <c r="M293" s="138"/>
    </row>
    <row r="294" spans="1:14" ht="16.5" customHeight="1" x14ac:dyDescent="0.3">
      <c r="A294" s="71" t="s">
        <v>382</v>
      </c>
      <c r="B294" s="143" t="s">
        <v>1470</v>
      </c>
      <c r="C294" s="146" t="s">
        <v>383</v>
      </c>
      <c r="D294" s="139"/>
      <c r="E294" s="139"/>
      <c r="F294" s="139"/>
      <c r="G294" s="139"/>
      <c r="H294" s="71"/>
      <c r="I294" s="86"/>
      <c r="J294" s="135"/>
      <c r="M294" s="138"/>
    </row>
    <row r="295" spans="1:14" ht="16.5" customHeight="1" x14ac:dyDescent="0.25">
      <c r="A295" s="71" t="s">
        <v>384</v>
      </c>
      <c r="B295" s="143" t="s">
        <v>385</v>
      </c>
      <c r="C295" s="142" t="str">
        <f ca="1">IF(ISREF(INDIRECT("'B1. HTT Mortgage Assets'!A1")),ROW('B1. HTT Mortgage Assets'!B149)&amp;" for Mortgage Assets","")</f>
        <v>149 for Mortgage Assets</v>
      </c>
      <c r="D295" s="141"/>
      <c r="E295" s="139"/>
      <c r="F295" s="141"/>
      <c r="G295" s="139"/>
      <c r="H295" s="71"/>
      <c r="I295" s="86"/>
      <c r="J295" s="135"/>
      <c r="L295" s="138"/>
      <c r="M295" s="138"/>
    </row>
    <row r="296" spans="1:14" ht="16.5" customHeight="1" x14ac:dyDescent="0.25">
      <c r="A296" s="71" t="s">
        <v>386</v>
      </c>
      <c r="B296" s="143" t="s">
        <v>387</v>
      </c>
      <c r="C296" s="142">
        <f>ROW(B111)</f>
        <v>111</v>
      </c>
      <c r="D296" s="139"/>
      <c r="E296" s="139"/>
      <c r="F296" s="139"/>
      <c r="G296" s="139"/>
      <c r="H296" s="71"/>
      <c r="I296" s="86"/>
      <c r="J296" s="135"/>
      <c r="L296" s="138"/>
      <c r="M296" s="138"/>
    </row>
    <row r="297" spans="1:14" ht="16.5" customHeight="1" x14ac:dyDescent="0.25">
      <c r="A297" s="71" t="s">
        <v>388</v>
      </c>
      <c r="B297" s="143" t="s">
        <v>1469</v>
      </c>
      <c r="C297" s="142">
        <f>ROW(B163)</f>
        <v>163</v>
      </c>
      <c r="D297" s="139"/>
      <c r="E297" s="139"/>
      <c r="F297" s="139"/>
      <c r="G297" s="139"/>
      <c r="H297" s="71"/>
      <c r="J297" s="135"/>
      <c r="L297" s="138"/>
    </row>
    <row r="298" spans="1:14" ht="16.5" customHeight="1" x14ac:dyDescent="0.25">
      <c r="A298" s="71" t="s">
        <v>389</v>
      </c>
      <c r="B298" s="143" t="s">
        <v>390</v>
      </c>
      <c r="C298" s="142">
        <f>ROW(B137)</f>
        <v>137</v>
      </c>
      <c r="D298" s="139"/>
      <c r="E298" s="139"/>
      <c r="F298" s="139"/>
      <c r="G298" s="139"/>
      <c r="H298" s="71"/>
      <c r="I298" s="86"/>
      <c r="J298" s="135"/>
      <c r="L298" s="138"/>
    </row>
    <row r="299" spans="1:14" ht="16.5" customHeight="1" x14ac:dyDescent="0.25">
      <c r="A299" s="71" t="s">
        <v>391</v>
      </c>
      <c r="B299" s="143" t="s">
        <v>1468</v>
      </c>
      <c r="C299" s="145"/>
      <c r="D299" s="139"/>
      <c r="E299" s="139"/>
      <c r="F299" s="139"/>
      <c r="G299" s="139"/>
      <c r="H299" s="71"/>
      <c r="I299" s="86"/>
      <c r="L299" s="138"/>
    </row>
    <row r="300" spans="1:14" ht="16.5" customHeight="1" x14ac:dyDescent="0.25">
      <c r="A300" s="71" t="s">
        <v>392</v>
      </c>
      <c r="B300" s="143" t="s">
        <v>1467</v>
      </c>
      <c r="C300" s="142" t="s">
        <v>393</v>
      </c>
      <c r="D300" s="141"/>
      <c r="E300" s="139"/>
      <c r="F300" s="144"/>
      <c r="G300" s="139"/>
      <c r="H300" s="71"/>
      <c r="I300" s="86"/>
      <c r="K300" s="135"/>
      <c r="L300" s="138"/>
    </row>
    <row r="301" spans="1:14" ht="16.5" hidden="1" customHeight="1" outlineLevel="1" x14ac:dyDescent="0.25">
      <c r="A301" s="71" t="s">
        <v>394</v>
      </c>
      <c r="B301" s="143" t="s">
        <v>1466</v>
      </c>
      <c r="C301" s="142" t="s">
        <v>395</v>
      </c>
      <c r="D301" s="139"/>
      <c r="E301" s="139"/>
      <c r="F301" s="139"/>
      <c r="G301" s="139"/>
      <c r="H301" s="71"/>
      <c r="I301" s="86"/>
      <c r="K301" s="135"/>
      <c r="L301" s="138"/>
    </row>
    <row r="302" spans="1:14" ht="16.5" hidden="1" customHeight="1" outlineLevel="1" x14ac:dyDescent="0.25">
      <c r="A302" s="71" t="s">
        <v>396</v>
      </c>
      <c r="B302" s="143" t="s">
        <v>397</v>
      </c>
      <c r="C302" s="142" t="str">
        <f>ROW('C. HTT Harmonised Glossary'!B18)&amp;" for Harmonised Glossary"</f>
        <v>18 for Harmonised Glossary</v>
      </c>
      <c r="D302" s="139"/>
      <c r="E302" s="139"/>
      <c r="F302" s="139"/>
      <c r="G302" s="139"/>
      <c r="H302" s="71"/>
      <c r="I302" s="86"/>
      <c r="K302" s="135"/>
      <c r="L302" s="138"/>
    </row>
    <row r="303" spans="1:14" ht="16.5" hidden="1" customHeight="1" outlineLevel="1" x14ac:dyDescent="0.25">
      <c r="A303" s="71" t="s">
        <v>398</v>
      </c>
      <c r="B303" s="143" t="s">
        <v>1465</v>
      </c>
      <c r="C303" s="142">
        <f>ROW(B65)</f>
        <v>65</v>
      </c>
      <c r="D303" s="139"/>
      <c r="E303" s="139"/>
      <c r="F303" s="139"/>
      <c r="G303" s="139"/>
      <c r="H303" s="71"/>
      <c r="I303" s="86"/>
      <c r="J303" s="135"/>
      <c r="K303" s="135"/>
      <c r="L303" s="138"/>
    </row>
    <row r="304" spans="1:14" ht="16.5" hidden="1" customHeight="1" outlineLevel="1" x14ac:dyDescent="0.25">
      <c r="A304" s="71" t="s">
        <v>399</v>
      </c>
      <c r="B304" s="143" t="s">
        <v>400</v>
      </c>
      <c r="C304" s="142">
        <f>ROW(B88)</f>
        <v>88</v>
      </c>
      <c r="D304" s="139"/>
      <c r="E304" s="139"/>
      <c r="F304" s="139"/>
      <c r="G304" s="139"/>
      <c r="H304" s="71"/>
      <c r="I304" s="86"/>
      <c r="J304" s="135"/>
      <c r="K304" s="135"/>
      <c r="L304" s="138"/>
    </row>
    <row r="305" spans="1:14" ht="16.5" hidden="1" customHeight="1" outlineLevel="1" x14ac:dyDescent="0.25">
      <c r="A305" s="71" t="s">
        <v>401</v>
      </c>
      <c r="B305" s="143" t="s">
        <v>402</v>
      </c>
      <c r="C305" s="142" t="s">
        <v>403</v>
      </c>
      <c r="D305" s="139"/>
      <c r="E305" s="139"/>
      <c r="F305" s="139"/>
      <c r="G305" s="139"/>
      <c r="H305" s="71"/>
      <c r="I305" s="86"/>
      <c r="J305" s="135"/>
      <c r="K305" s="135"/>
      <c r="L305" s="138"/>
      <c r="N305" s="70"/>
    </row>
    <row r="306" spans="1:14" ht="16.5" hidden="1" customHeight="1" outlineLevel="1" x14ac:dyDescent="0.25">
      <c r="A306" s="71" t="s">
        <v>404</v>
      </c>
      <c r="B306" s="143" t="s">
        <v>1464</v>
      </c>
      <c r="C306" s="142">
        <v>44</v>
      </c>
      <c r="D306" s="139"/>
      <c r="E306" s="139"/>
      <c r="F306" s="139"/>
      <c r="G306" s="139"/>
      <c r="H306" s="71"/>
      <c r="I306" s="86"/>
      <c r="J306" s="135"/>
      <c r="K306" s="135"/>
      <c r="L306" s="138"/>
      <c r="N306" s="70"/>
    </row>
    <row r="307" spans="1:14" ht="16.5" hidden="1" customHeight="1" outlineLevel="1" x14ac:dyDescent="0.25">
      <c r="A307" s="71" t="s">
        <v>405</v>
      </c>
      <c r="B307" s="143" t="s">
        <v>1463</v>
      </c>
      <c r="C307" s="142" t="str">
        <f ca="1">IF(ISREF(INDIRECT("'B1. HTT Mortgage Assets'!A1")),ROW('B1. HTT Mortgage Assets'!B179)&amp; " for Mortgage Assets","")</f>
        <v>179 for Mortgage Assets</v>
      </c>
      <c r="D307" s="141"/>
      <c r="E307" s="139"/>
      <c r="F307" s="141"/>
      <c r="G307" s="139"/>
      <c r="H307" s="71"/>
      <c r="I307" s="86"/>
      <c r="J307" s="135"/>
      <c r="K307" s="135"/>
      <c r="L307" s="138"/>
      <c r="N307" s="70"/>
    </row>
    <row r="308" spans="1:14" ht="16.5" hidden="1" customHeight="1" outlineLevel="1" x14ac:dyDescent="0.25">
      <c r="A308" s="71" t="s">
        <v>406</v>
      </c>
      <c r="B308" s="140"/>
      <c r="C308" s="71"/>
      <c r="D308" s="139"/>
      <c r="E308" s="139"/>
      <c r="F308" s="139"/>
      <c r="G308" s="139"/>
      <c r="H308" s="71"/>
      <c r="I308" s="86"/>
      <c r="J308" s="135"/>
      <c r="K308" s="135"/>
      <c r="L308" s="138"/>
      <c r="N308" s="70"/>
    </row>
    <row r="309" spans="1:14" ht="16.5" hidden="1" customHeight="1" outlineLevel="1" x14ac:dyDescent="0.25">
      <c r="A309" s="71" t="s">
        <v>407</v>
      </c>
      <c r="B309" s="71"/>
      <c r="C309" s="71"/>
      <c r="D309" s="139"/>
      <c r="E309" s="139"/>
      <c r="F309" s="139"/>
      <c r="G309" s="139"/>
      <c r="H309" s="71"/>
      <c r="I309" s="86"/>
      <c r="J309" s="135"/>
      <c r="K309" s="135"/>
      <c r="L309" s="138"/>
      <c r="N309" s="70"/>
    </row>
    <row r="310" spans="1:14" ht="16.5" hidden="1" customHeight="1" outlineLevel="1" x14ac:dyDescent="0.25">
      <c r="A310" s="71" t="s">
        <v>408</v>
      </c>
      <c r="B310" s="71"/>
      <c r="C310" s="71"/>
      <c r="H310" s="71"/>
      <c r="N310" s="70"/>
    </row>
    <row r="311" spans="1:14" ht="16.5" customHeight="1" collapsed="1" x14ac:dyDescent="0.25">
      <c r="A311" s="78"/>
      <c r="B311" s="79" t="s">
        <v>409</v>
      </c>
      <c r="C311" s="78"/>
      <c r="D311" s="78"/>
      <c r="E311" s="78"/>
      <c r="F311" s="78"/>
      <c r="G311" s="134"/>
      <c r="H311" s="71"/>
      <c r="I311" s="94"/>
      <c r="J311" s="83"/>
      <c r="K311" s="83"/>
      <c r="L311" s="83"/>
      <c r="M311" s="83"/>
      <c r="N311" s="70"/>
    </row>
    <row r="312" spans="1:14" ht="16.5" customHeight="1" x14ac:dyDescent="0.25">
      <c r="A312" s="72" t="s">
        <v>410</v>
      </c>
      <c r="B312" s="136" t="s">
        <v>411</v>
      </c>
      <c r="C312" s="137">
        <v>130.09938548</v>
      </c>
      <c r="H312" s="71"/>
      <c r="I312" s="136"/>
      <c r="J312" s="135"/>
      <c r="N312" s="70"/>
    </row>
    <row r="313" spans="1:14" ht="16.5" hidden="1" customHeight="1" outlineLevel="1" x14ac:dyDescent="0.25">
      <c r="A313" s="72" t="s">
        <v>412</v>
      </c>
      <c r="B313" s="136" t="s">
        <v>413</v>
      </c>
      <c r="C313" s="137">
        <v>0</v>
      </c>
      <c r="H313" s="71"/>
      <c r="I313" s="136"/>
      <c r="J313" s="135"/>
      <c r="N313" s="70"/>
    </row>
    <row r="314" spans="1:14" ht="16.5" hidden="1" customHeight="1" outlineLevel="1" x14ac:dyDescent="0.25">
      <c r="A314" s="72" t="s">
        <v>414</v>
      </c>
      <c r="B314" s="136" t="s">
        <v>415</v>
      </c>
      <c r="C314" s="137">
        <v>0</v>
      </c>
      <c r="H314" s="71"/>
      <c r="I314" s="136"/>
      <c r="J314" s="135"/>
      <c r="N314" s="70"/>
    </row>
    <row r="315" spans="1:14" ht="16.5" hidden="1" customHeight="1" outlineLevel="1" x14ac:dyDescent="0.25">
      <c r="A315" s="72" t="s">
        <v>416</v>
      </c>
      <c r="B315" s="136"/>
      <c r="C315" s="135"/>
      <c r="H315" s="71"/>
      <c r="I315" s="136"/>
      <c r="J315" s="135"/>
      <c r="N315" s="70"/>
    </row>
    <row r="316" spans="1:14" ht="16.5" hidden="1" customHeight="1" outlineLevel="1" x14ac:dyDescent="0.25">
      <c r="A316" s="72" t="s">
        <v>417</v>
      </c>
      <c r="B316" s="136"/>
      <c r="C316" s="135"/>
      <c r="H316" s="71"/>
      <c r="I316" s="136"/>
      <c r="J316" s="135"/>
      <c r="N316" s="70"/>
    </row>
    <row r="317" spans="1:14" ht="16.5" hidden="1" customHeight="1" outlineLevel="1" x14ac:dyDescent="0.25">
      <c r="A317" s="72" t="s">
        <v>418</v>
      </c>
      <c r="B317" s="136"/>
      <c r="C317" s="135"/>
      <c r="H317" s="71"/>
      <c r="I317" s="136"/>
      <c r="J317" s="135"/>
      <c r="N317" s="70"/>
    </row>
    <row r="318" spans="1:14" ht="16.5" hidden="1" customHeight="1" outlineLevel="1" x14ac:dyDescent="0.25">
      <c r="A318" s="72" t="s">
        <v>419</v>
      </c>
      <c r="B318" s="136"/>
      <c r="C318" s="135"/>
      <c r="H318" s="71"/>
      <c r="I318" s="136"/>
      <c r="J318" s="135"/>
      <c r="N318" s="70"/>
    </row>
    <row r="319" spans="1:14" ht="16.5" customHeight="1" collapsed="1" x14ac:dyDescent="0.25">
      <c r="A319" s="78"/>
      <c r="B319" s="79" t="s">
        <v>420</v>
      </c>
      <c r="C319" s="78"/>
      <c r="D319" s="78"/>
      <c r="E319" s="78"/>
      <c r="F319" s="78"/>
      <c r="G319" s="134"/>
      <c r="H319" s="71"/>
      <c r="I319" s="94"/>
      <c r="J319" s="83"/>
      <c r="K319" s="83"/>
      <c r="L319" s="83"/>
      <c r="M319" s="83"/>
      <c r="N319" s="70"/>
    </row>
    <row r="320" spans="1:14" ht="16.5" hidden="1" customHeight="1" outlineLevel="1" x14ac:dyDescent="0.25">
      <c r="A320" s="75"/>
      <c r="B320" s="76" t="s">
        <v>421</v>
      </c>
      <c r="C320" s="75"/>
      <c r="D320" s="75"/>
      <c r="E320" s="88"/>
      <c r="F320" s="74"/>
      <c r="G320" s="74"/>
      <c r="H320" s="71"/>
      <c r="L320" s="71"/>
      <c r="M320" s="71"/>
      <c r="N320" s="70"/>
    </row>
    <row r="321" spans="1:14" ht="16.5" hidden="1" customHeight="1" outlineLevel="1" x14ac:dyDescent="0.25">
      <c r="A321" s="72" t="s">
        <v>422</v>
      </c>
      <c r="B321" s="86" t="s">
        <v>1462</v>
      </c>
      <c r="C321" s="86"/>
      <c r="H321" s="71"/>
      <c r="I321" s="70"/>
      <c r="J321" s="70"/>
      <c r="K321" s="70"/>
      <c r="L321" s="70"/>
      <c r="M321" s="70"/>
      <c r="N321" s="70"/>
    </row>
    <row r="322" spans="1:14" ht="16.5" hidden="1" customHeight="1" outlineLevel="1" x14ac:dyDescent="0.25">
      <c r="A322" s="72" t="s">
        <v>423</v>
      </c>
      <c r="B322" s="86" t="s">
        <v>1461</v>
      </c>
      <c r="C322" s="86"/>
      <c r="H322" s="71"/>
      <c r="I322" s="70"/>
      <c r="J322" s="70"/>
      <c r="K322" s="70"/>
      <c r="L322" s="70"/>
      <c r="M322" s="70"/>
      <c r="N322" s="70"/>
    </row>
    <row r="323" spans="1:14" ht="16.5" hidden="1" customHeight="1" outlineLevel="1" x14ac:dyDescent="0.25">
      <c r="A323" s="72" t="s">
        <v>424</v>
      </c>
      <c r="B323" s="86" t="s">
        <v>425</v>
      </c>
      <c r="C323" s="86"/>
      <c r="H323" s="71"/>
      <c r="I323" s="70"/>
      <c r="J323" s="70"/>
      <c r="K323" s="70"/>
      <c r="L323" s="70"/>
      <c r="M323" s="70"/>
      <c r="N323" s="70"/>
    </row>
    <row r="324" spans="1:14" ht="16.5" hidden="1" customHeight="1" outlineLevel="1" x14ac:dyDescent="0.25">
      <c r="A324" s="72" t="s">
        <v>426</v>
      </c>
      <c r="B324" s="86" t="s">
        <v>427</v>
      </c>
      <c r="H324" s="71"/>
      <c r="I324" s="70"/>
      <c r="J324" s="70"/>
      <c r="K324" s="70"/>
      <c r="L324" s="70"/>
      <c r="M324" s="70"/>
      <c r="N324" s="70"/>
    </row>
    <row r="325" spans="1:14" ht="16.5" hidden="1" customHeight="1" outlineLevel="1" x14ac:dyDescent="0.25">
      <c r="A325" s="72" t="s">
        <v>428</v>
      </c>
      <c r="B325" s="86" t="s">
        <v>429</v>
      </c>
      <c r="H325" s="71"/>
      <c r="I325" s="70"/>
      <c r="J325" s="70"/>
      <c r="K325" s="70"/>
      <c r="L325" s="70"/>
      <c r="M325" s="70"/>
      <c r="N325" s="70"/>
    </row>
    <row r="326" spans="1:14" ht="16.5" hidden="1" customHeight="1" outlineLevel="1" x14ac:dyDescent="0.25">
      <c r="A326" s="72" t="s">
        <v>430</v>
      </c>
      <c r="B326" s="86" t="s">
        <v>832</v>
      </c>
      <c r="H326" s="71"/>
      <c r="I326" s="70"/>
      <c r="J326" s="70"/>
      <c r="K326" s="70"/>
      <c r="L326" s="70"/>
      <c r="M326" s="70"/>
      <c r="N326" s="70"/>
    </row>
    <row r="327" spans="1:14" ht="16.5" hidden="1" customHeight="1" outlineLevel="1" x14ac:dyDescent="0.25">
      <c r="A327" s="72" t="s">
        <v>431</v>
      </c>
      <c r="B327" s="86" t="s">
        <v>432</v>
      </c>
      <c r="H327" s="71"/>
      <c r="I327" s="70"/>
      <c r="J327" s="70"/>
      <c r="K327" s="70"/>
      <c r="L327" s="70"/>
      <c r="M327" s="70"/>
      <c r="N327" s="70"/>
    </row>
    <row r="328" spans="1:14" ht="16.5" hidden="1" customHeight="1" outlineLevel="1" x14ac:dyDescent="0.25">
      <c r="A328" s="72" t="s">
        <v>433</v>
      </c>
      <c r="B328" s="86" t="s">
        <v>434</v>
      </c>
      <c r="H328" s="71"/>
      <c r="I328" s="70"/>
      <c r="J328" s="70"/>
      <c r="K328" s="70"/>
      <c r="L328" s="70"/>
      <c r="M328" s="70"/>
      <c r="N328" s="70"/>
    </row>
    <row r="329" spans="1:14" ht="16.5" hidden="1" customHeight="1" outlineLevel="1" x14ac:dyDescent="0.25">
      <c r="A329" s="72" t="s">
        <v>435</v>
      </c>
      <c r="B329" s="86" t="s">
        <v>1460</v>
      </c>
      <c r="H329" s="71"/>
      <c r="I329" s="70"/>
      <c r="J329" s="70"/>
      <c r="K329" s="70"/>
      <c r="L329" s="70"/>
      <c r="M329" s="70"/>
      <c r="N329" s="70"/>
    </row>
    <row r="330" spans="1:14" ht="16.5" hidden="1" customHeight="1" outlineLevel="1" x14ac:dyDescent="0.25">
      <c r="A330" s="72" t="s">
        <v>436</v>
      </c>
      <c r="B330" s="133" t="s">
        <v>437</v>
      </c>
      <c r="H330" s="71"/>
      <c r="I330" s="70"/>
      <c r="J330" s="70"/>
      <c r="K330" s="70"/>
      <c r="L330" s="70"/>
      <c r="M330" s="70"/>
      <c r="N330" s="70"/>
    </row>
    <row r="331" spans="1:14" ht="16.5" hidden="1" customHeight="1" outlineLevel="1" x14ac:dyDescent="0.25">
      <c r="A331" s="72" t="s">
        <v>438</v>
      </c>
      <c r="B331" s="133" t="s">
        <v>437</v>
      </c>
      <c r="H331" s="71"/>
      <c r="I331" s="70"/>
      <c r="J331" s="70"/>
      <c r="K331" s="70"/>
      <c r="L331" s="70"/>
      <c r="M331" s="70"/>
      <c r="N331" s="70"/>
    </row>
    <row r="332" spans="1:14" ht="16.5" hidden="1" customHeight="1" outlineLevel="1" x14ac:dyDescent="0.25">
      <c r="A332" s="72" t="s">
        <v>439</v>
      </c>
      <c r="B332" s="133" t="s">
        <v>437</v>
      </c>
      <c r="H332" s="71"/>
      <c r="I332" s="70"/>
      <c r="J332" s="70"/>
      <c r="K332" s="70"/>
      <c r="L332" s="70"/>
      <c r="M332" s="70"/>
      <c r="N332" s="70"/>
    </row>
    <row r="333" spans="1:14" ht="16.5" hidden="1" customHeight="1" outlineLevel="1" x14ac:dyDescent="0.25">
      <c r="A333" s="72" t="s">
        <v>440</v>
      </c>
      <c r="B333" s="133" t="s">
        <v>437</v>
      </c>
      <c r="H333" s="71"/>
      <c r="I333" s="70"/>
      <c r="J333" s="70"/>
      <c r="K333" s="70"/>
      <c r="L333" s="70"/>
      <c r="M333" s="70"/>
      <c r="N333" s="70"/>
    </row>
    <row r="334" spans="1:14" ht="16.5" hidden="1" customHeight="1" outlineLevel="1" x14ac:dyDescent="0.25">
      <c r="A334" s="72" t="s">
        <v>441</v>
      </c>
      <c r="B334" s="133" t="s">
        <v>437</v>
      </c>
      <c r="H334" s="71"/>
      <c r="I334" s="70"/>
      <c r="J334" s="70"/>
      <c r="K334" s="70"/>
      <c r="L334" s="70"/>
      <c r="M334" s="70"/>
      <c r="N334" s="70"/>
    </row>
    <row r="335" spans="1:14" ht="16.5" hidden="1" customHeight="1" outlineLevel="1" x14ac:dyDescent="0.25">
      <c r="A335" s="72" t="s">
        <v>442</v>
      </c>
      <c r="B335" s="133" t="s">
        <v>437</v>
      </c>
      <c r="H335" s="71"/>
      <c r="I335" s="70"/>
      <c r="J335" s="70"/>
      <c r="K335" s="70"/>
      <c r="L335" s="70"/>
      <c r="M335" s="70"/>
      <c r="N335" s="70"/>
    </row>
    <row r="336" spans="1:14" ht="16.5" hidden="1" customHeight="1" outlineLevel="1" x14ac:dyDescent="0.25">
      <c r="A336" s="72" t="s">
        <v>443</v>
      </c>
      <c r="B336" s="133" t="s">
        <v>437</v>
      </c>
      <c r="H336" s="71"/>
      <c r="I336" s="70"/>
      <c r="J336" s="70"/>
      <c r="K336" s="70"/>
      <c r="L336" s="70"/>
      <c r="M336" s="70"/>
      <c r="N336" s="70"/>
    </row>
    <row r="337" spans="1:14" ht="16.5" hidden="1" customHeight="1" outlineLevel="1" x14ac:dyDescent="0.25">
      <c r="A337" s="72" t="s">
        <v>444</v>
      </c>
      <c r="B337" s="133" t="s">
        <v>437</v>
      </c>
      <c r="H337" s="71"/>
      <c r="I337" s="70"/>
      <c r="J337" s="70"/>
      <c r="K337" s="70"/>
      <c r="L337" s="70"/>
      <c r="M337" s="70"/>
      <c r="N337" s="70"/>
    </row>
    <row r="338" spans="1:14" ht="16.5" hidden="1" customHeight="1" outlineLevel="1" x14ac:dyDescent="0.25">
      <c r="A338" s="72" t="s">
        <v>445</v>
      </c>
      <c r="B338" s="133" t="s">
        <v>437</v>
      </c>
      <c r="H338" s="71"/>
      <c r="I338" s="70"/>
      <c r="J338" s="70"/>
      <c r="K338" s="70"/>
      <c r="L338" s="70"/>
      <c r="M338" s="70"/>
      <c r="N338" s="70"/>
    </row>
    <row r="339" spans="1:14" ht="16.5" hidden="1" customHeight="1" outlineLevel="1" x14ac:dyDescent="0.25">
      <c r="A339" s="72" t="s">
        <v>446</v>
      </c>
      <c r="B339" s="133" t="s">
        <v>437</v>
      </c>
      <c r="H339" s="71"/>
      <c r="I339" s="70"/>
      <c r="J339" s="70"/>
      <c r="K339" s="70"/>
      <c r="L339" s="70"/>
      <c r="M339" s="70"/>
      <c r="N339" s="70"/>
    </row>
    <row r="340" spans="1:14" ht="16.5" hidden="1" customHeight="1" outlineLevel="1" x14ac:dyDescent="0.25">
      <c r="A340" s="72" t="s">
        <v>447</v>
      </c>
      <c r="B340" s="133" t="s">
        <v>437</v>
      </c>
      <c r="H340" s="71"/>
      <c r="I340" s="70"/>
      <c r="J340" s="70"/>
      <c r="K340" s="70"/>
      <c r="L340" s="70"/>
      <c r="M340" s="70"/>
      <c r="N340" s="70"/>
    </row>
    <row r="341" spans="1:14" ht="16.5" hidden="1" customHeight="1" outlineLevel="1" x14ac:dyDescent="0.25">
      <c r="A341" s="72" t="s">
        <v>448</v>
      </c>
      <c r="B341" s="133" t="s">
        <v>437</v>
      </c>
      <c r="H341" s="71"/>
      <c r="I341" s="70"/>
      <c r="J341" s="70"/>
      <c r="K341" s="70"/>
      <c r="L341" s="70"/>
      <c r="M341" s="70"/>
      <c r="N341" s="70"/>
    </row>
    <row r="342" spans="1:14" ht="16.5" hidden="1" customHeight="1" outlineLevel="1" x14ac:dyDescent="0.25">
      <c r="A342" s="72" t="s">
        <v>449</v>
      </c>
      <c r="B342" s="133" t="s">
        <v>437</v>
      </c>
      <c r="H342" s="71"/>
      <c r="I342" s="70"/>
      <c r="J342" s="70"/>
      <c r="K342" s="70"/>
      <c r="L342" s="70"/>
      <c r="M342" s="70"/>
      <c r="N342" s="70"/>
    </row>
    <row r="343" spans="1:14" ht="16.5" hidden="1" customHeight="1" outlineLevel="1" x14ac:dyDescent="0.25">
      <c r="A343" s="72" t="s">
        <v>450</v>
      </c>
      <c r="B343" s="133" t="s">
        <v>437</v>
      </c>
      <c r="H343" s="71"/>
      <c r="I343" s="70"/>
      <c r="J343" s="70"/>
      <c r="K343" s="70"/>
      <c r="L343" s="70"/>
      <c r="M343" s="70"/>
      <c r="N343" s="70"/>
    </row>
    <row r="344" spans="1:14" ht="16.5" hidden="1" customHeight="1" outlineLevel="1" x14ac:dyDescent="0.25">
      <c r="A344" s="72" t="s">
        <v>451</v>
      </c>
      <c r="B344" s="133" t="s">
        <v>437</v>
      </c>
      <c r="H344" s="71"/>
      <c r="I344" s="70"/>
      <c r="J344" s="70"/>
      <c r="K344" s="70"/>
      <c r="L344" s="70"/>
      <c r="M344" s="70"/>
      <c r="N344" s="70"/>
    </row>
    <row r="345" spans="1:14" ht="16.5" hidden="1" customHeight="1" outlineLevel="1" x14ac:dyDescent="0.25">
      <c r="A345" s="72" t="s">
        <v>452</v>
      </c>
      <c r="B345" s="133" t="s">
        <v>437</v>
      </c>
      <c r="H345" s="71"/>
      <c r="I345" s="70"/>
      <c r="J345" s="70"/>
      <c r="K345" s="70"/>
      <c r="L345" s="70"/>
      <c r="M345" s="70"/>
      <c r="N345" s="70"/>
    </row>
    <row r="346" spans="1:14" ht="16.5" hidden="1" customHeight="1" outlineLevel="1" x14ac:dyDescent="0.25">
      <c r="A346" s="72" t="s">
        <v>453</v>
      </c>
      <c r="B346" s="133" t="s">
        <v>437</v>
      </c>
      <c r="H346" s="71"/>
      <c r="I346" s="70"/>
      <c r="J346" s="70"/>
      <c r="K346" s="70"/>
      <c r="L346" s="70"/>
      <c r="M346" s="70"/>
      <c r="N346" s="70"/>
    </row>
    <row r="347" spans="1:14" ht="16.5" hidden="1" customHeight="1" outlineLevel="1" x14ac:dyDescent="0.25">
      <c r="A347" s="72" t="s">
        <v>454</v>
      </c>
      <c r="B347" s="133" t="s">
        <v>437</v>
      </c>
      <c r="H347" s="71"/>
      <c r="I347" s="70"/>
      <c r="J347" s="70"/>
      <c r="K347" s="70"/>
      <c r="L347" s="70"/>
      <c r="M347" s="70"/>
      <c r="N347" s="70"/>
    </row>
    <row r="348" spans="1:14" ht="16.5" hidden="1" customHeight="1" outlineLevel="1" x14ac:dyDescent="0.25">
      <c r="A348" s="72" t="s">
        <v>455</v>
      </c>
      <c r="B348" s="133" t="s">
        <v>437</v>
      </c>
      <c r="H348" s="71"/>
      <c r="I348" s="70"/>
      <c r="J348" s="70"/>
      <c r="K348" s="70"/>
      <c r="L348" s="70"/>
      <c r="M348" s="70"/>
      <c r="N348" s="70"/>
    </row>
    <row r="349" spans="1:14" ht="16.5" hidden="1" customHeight="1" outlineLevel="1" x14ac:dyDescent="0.25">
      <c r="A349" s="72" t="s">
        <v>456</v>
      </c>
      <c r="B349" s="133" t="s">
        <v>437</v>
      </c>
      <c r="H349" s="71"/>
      <c r="I349" s="70"/>
      <c r="J349" s="70"/>
      <c r="K349" s="70"/>
      <c r="L349" s="70"/>
      <c r="M349" s="70"/>
      <c r="N349" s="70"/>
    </row>
    <row r="350" spans="1:14" ht="16.5" hidden="1" customHeight="1" outlineLevel="1" x14ac:dyDescent="0.25">
      <c r="A350" s="72" t="s">
        <v>457</v>
      </c>
      <c r="B350" s="133" t="s">
        <v>437</v>
      </c>
      <c r="H350" s="71"/>
      <c r="I350" s="70"/>
      <c r="J350" s="70"/>
      <c r="K350" s="70"/>
      <c r="L350" s="70"/>
      <c r="M350" s="70"/>
      <c r="N350" s="70"/>
    </row>
    <row r="351" spans="1:14" ht="16.5" hidden="1" customHeight="1" outlineLevel="1" x14ac:dyDescent="0.25">
      <c r="A351" s="72" t="s">
        <v>458</v>
      </c>
      <c r="B351" s="133" t="s">
        <v>437</v>
      </c>
      <c r="H351" s="71"/>
      <c r="I351" s="70"/>
      <c r="J351" s="70"/>
      <c r="K351" s="70"/>
      <c r="L351" s="70"/>
      <c r="M351" s="70"/>
      <c r="N351" s="70"/>
    </row>
    <row r="352" spans="1:14" ht="16.5" hidden="1" customHeight="1" outlineLevel="1" x14ac:dyDescent="0.25">
      <c r="A352" s="72" t="s">
        <v>459</v>
      </c>
      <c r="B352" s="133" t="s">
        <v>437</v>
      </c>
      <c r="H352" s="71"/>
      <c r="I352" s="70"/>
      <c r="J352" s="70"/>
      <c r="K352" s="70"/>
      <c r="L352" s="70"/>
      <c r="M352" s="70"/>
      <c r="N352" s="70"/>
    </row>
    <row r="353" spans="1:14" ht="16.5" hidden="1" customHeight="1" outlineLevel="1" x14ac:dyDescent="0.25">
      <c r="A353" s="72" t="s">
        <v>460</v>
      </c>
      <c r="B353" s="133" t="s">
        <v>437</v>
      </c>
      <c r="H353" s="71"/>
      <c r="I353" s="70"/>
      <c r="J353" s="70"/>
      <c r="K353" s="70"/>
      <c r="L353" s="70"/>
      <c r="M353" s="70"/>
      <c r="N353" s="70"/>
    </row>
    <row r="354" spans="1:14" ht="16.5" hidden="1" customHeight="1" outlineLevel="1" x14ac:dyDescent="0.25">
      <c r="A354" s="72" t="s">
        <v>461</v>
      </c>
      <c r="B354" s="133" t="s">
        <v>437</v>
      </c>
      <c r="H354" s="71"/>
      <c r="I354" s="70"/>
      <c r="J354" s="70"/>
      <c r="K354" s="70"/>
      <c r="L354" s="70"/>
      <c r="M354" s="70"/>
      <c r="N354" s="70"/>
    </row>
    <row r="355" spans="1:14" ht="16.5" hidden="1" customHeight="1" outlineLevel="1" x14ac:dyDescent="0.25">
      <c r="A355" s="72" t="s">
        <v>462</v>
      </c>
      <c r="B355" s="133" t="s">
        <v>437</v>
      </c>
      <c r="H355" s="71"/>
      <c r="I355" s="70"/>
      <c r="J355" s="70"/>
      <c r="K355" s="70"/>
      <c r="L355" s="70"/>
      <c r="M355" s="70"/>
      <c r="N355" s="70"/>
    </row>
    <row r="356" spans="1:14" ht="16.5" hidden="1" customHeight="1" outlineLevel="1" x14ac:dyDescent="0.25">
      <c r="A356" s="72" t="s">
        <v>463</v>
      </c>
      <c r="B356" s="133" t="s">
        <v>437</v>
      </c>
      <c r="H356" s="71"/>
      <c r="I356" s="70"/>
      <c r="J356" s="70"/>
      <c r="K356" s="70"/>
      <c r="L356" s="70"/>
      <c r="M356" s="70"/>
      <c r="N356" s="70"/>
    </row>
    <row r="357" spans="1:14" ht="16.5" hidden="1" customHeight="1" outlineLevel="1" x14ac:dyDescent="0.25">
      <c r="A357" s="72" t="s">
        <v>464</v>
      </c>
      <c r="B357" s="133" t="s">
        <v>437</v>
      </c>
      <c r="H357" s="71"/>
      <c r="I357" s="70"/>
      <c r="J357" s="70"/>
      <c r="K357" s="70"/>
      <c r="L357" s="70"/>
      <c r="M357" s="70"/>
      <c r="N357" s="70"/>
    </row>
    <row r="358" spans="1:14" ht="16.5" hidden="1" customHeight="1" outlineLevel="1" x14ac:dyDescent="0.25">
      <c r="A358" s="72" t="s">
        <v>465</v>
      </c>
      <c r="B358" s="133" t="s">
        <v>437</v>
      </c>
      <c r="H358" s="71"/>
      <c r="I358" s="70"/>
      <c r="J358" s="70"/>
      <c r="K358" s="70"/>
      <c r="L358" s="70"/>
      <c r="M358" s="70"/>
      <c r="N358" s="70"/>
    </row>
    <row r="359" spans="1:14" ht="16.5" hidden="1" customHeight="1" outlineLevel="1" x14ac:dyDescent="0.25">
      <c r="A359" s="72" t="s">
        <v>466</v>
      </c>
      <c r="B359" s="133" t="s">
        <v>437</v>
      </c>
      <c r="H359" s="71"/>
      <c r="I359" s="70"/>
      <c r="J359" s="70"/>
      <c r="K359" s="70"/>
      <c r="L359" s="70"/>
      <c r="M359" s="70"/>
      <c r="N359" s="70"/>
    </row>
    <row r="360" spans="1:14" ht="16.5" hidden="1" customHeight="1" outlineLevel="1" x14ac:dyDescent="0.25">
      <c r="A360" s="72" t="s">
        <v>467</v>
      </c>
      <c r="B360" s="133" t="s">
        <v>437</v>
      </c>
      <c r="H360" s="71"/>
      <c r="I360" s="70"/>
      <c r="J360" s="70"/>
      <c r="K360" s="70"/>
      <c r="L360" s="70"/>
      <c r="M360" s="70"/>
      <c r="N360" s="70"/>
    </row>
    <row r="361" spans="1:14" ht="16.5" hidden="1" customHeight="1" outlineLevel="1" x14ac:dyDescent="0.25">
      <c r="A361" s="72" t="s">
        <v>468</v>
      </c>
      <c r="B361" s="133" t="s">
        <v>437</v>
      </c>
      <c r="H361" s="71"/>
      <c r="I361" s="70"/>
      <c r="J361" s="70"/>
      <c r="K361" s="70"/>
      <c r="L361" s="70"/>
      <c r="M361" s="70"/>
      <c r="N361" s="70"/>
    </row>
    <row r="362" spans="1:14" ht="16.5" hidden="1" customHeight="1" outlineLevel="1" x14ac:dyDescent="0.25">
      <c r="A362" s="72" t="s">
        <v>469</v>
      </c>
      <c r="B362" s="133" t="s">
        <v>437</v>
      </c>
      <c r="H362" s="71"/>
      <c r="I362" s="70"/>
      <c r="J362" s="70"/>
      <c r="K362" s="70"/>
      <c r="L362" s="70"/>
      <c r="M362" s="70"/>
      <c r="N362" s="70"/>
    </row>
    <row r="363" spans="1:14" ht="16.5" hidden="1" customHeight="1" outlineLevel="1" x14ac:dyDescent="0.25">
      <c r="A363" s="72" t="s">
        <v>470</v>
      </c>
      <c r="B363" s="133" t="s">
        <v>437</v>
      </c>
      <c r="H363" s="71"/>
      <c r="I363" s="70"/>
      <c r="J363" s="70"/>
      <c r="K363" s="70"/>
      <c r="L363" s="70"/>
      <c r="M363" s="70"/>
      <c r="N363" s="70"/>
    </row>
    <row r="364" spans="1:14" ht="16.5" hidden="1" customHeight="1" outlineLevel="1" x14ac:dyDescent="0.25">
      <c r="A364" s="72" t="s">
        <v>471</v>
      </c>
      <c r="B364" s="133" t="s">
        <v>437</v>
      </c>
      <c r="H364" s="71"/>
      <c r="I364" s="70"/>
      <c r="J364" s="70"/>
      <c r="K364" s="70"/>
      <c r="L364" s="70"/>
      <c r="M364" s="70"/>
      <c r="N364" s="70"/>
    </row>
    <row r="365" spans="1:14" ht="16.5" hidden="1" customHeight="1" outlineLevel="1" x14ac:dyDescent="0.25">
      <c r="A365" s="72" t="s">
        <v>472</v>
      </c>
      <c r="B365" s="133" t="s">
        <v>437</v>
      </c>
      <c r="H365" s="71"/>
      <c r="I365" s="70"/>
      <c r="J365" s="70"/>
      <c r="K365" s="70"/>
      <c r="L365" s="70"/>
      <c r="M365" s="70"/>
      <c r="N365" s="70"/>
    </row>
    <row r="366" spans="1:14" ht="16.5" customHeight="1" collapsed="1" x14ac:dyDescent="0.25">
      <c r="H366" s="71"/>
      <c r="I366" s="70"/>
      <c r="J366" s="70"/>
      <c r="K366" s="70"/>
      <c r="L366" s="70"/>
      <c r="M366" s="70"/>
      <c r="N366" s="70"/>
    </row>
    <row r="367" spans="1:14" ht="16.5" customHeight="1" x14ac:dyDescent="0.25">
      <c r="H367" s="71"/>
      <c r="I367" s="70"/>
      <c r="J367" s="70"/>
      <c r="K367" s="70"/>
      <c r="L367" s="70"/>
      <c r="M367" s="70"/>
      <c r="N367" s="70"/>
    </row>
    <row r="368" spans="1:14" ht="16.5" customHeight="1" x14ac:dyDescent="0.25">
      <c r="H368" s="71"/>
      <c r="I368" s="70"/>
      <c r="J368" s="70"/>
      <c r="K368" s="70"/>
      <c r="L368" s="70"/>
      <c r="M368" s="70"/>
      <c r="N368" s="70"/>
    </row>
    <row r="369" spans="8:8" s="70" customFormat="1" ht="16.5" customHeight="1" x14ac:dyDescent="0.25">
      <c r="H369" s="71"/>
    </row>
    <row r="370" spans="8:8" s="70" customFormat="1" ht="16.5" customHeight="1" x14ac:dyDescent="0.25">
      <c r="H370" s="71"/>
    </row>
    <row r="371" spans="8:8" s="70" customFormat="1" ht="16.5" customHeight="1" x14ac:dyDescent="0.25">
      <c r="H371" s="71"/>
    </row>
    <row r="372" spans="8:8" s="70" customFormat="1" ht="16.5" customHeight="1" x14ac:dyDescent="0.25">
      <c r="H372" s="71"/>
    </row>
    <row r="373" spans="8:8" s="70" customFormat="1" ht="16.5" customHeight="1" x14ac:dyDescent="0.25">
      <c r="H373" s="71"/>
    </row>
    <row r="374" spans="8:8" s="70" customFormat="1" ht="16.5" customHeight="1" x14ac:dyDescent="0.25">
      <c r="H374" s="71"/>
    </row>
    <row r="375" spans="8:8" s="70" customFormat="1" ht="16.5" customHeight="1" x14ac:dyDescent="0.25">
      <c r="H375" s="71"/>
    </row>
    <row r="376" spans="8:8" s="70" customFormat="1" ht="16.5" customHeight="1" x14ac:dyDescent="0.25">
      <c r="H376" s="71"/>
    </row>
    <row r="377" spans="8:8" s="70" customFormat="1" ht="16.5" customHeight="1" x14ac:dyDescent="0.25">
      <c r="H377" s="71"/>
    </row>
    <row r="378" spans="8:8" s="70" customFormat="1" ht="16.5" customHeight="1" x14ac:dyDescent="0.25">
      <c r="H378" s="71"/>
    </row>
    <row r="379" spans="8:8" s="70" customFormat="1" ht="16.5" customHeight="1" x14ac:dyDescent="0.25">
      <c r="H379" s="71"/>
    </row>
    <row r="380" spans="8:8" s="70" customFormat="1" ht="16.5" customHeight="1" x14ac:dyDescent="0.25">
      <c r="H380" s="71"/>
    </row>
    <row r="381" spans="8:8" s="70" customFormat="1" ht="16.5" customHeight="1" x14ac:dyDescent="0.25">
      <c r="H381" s="71"/>
    </row>
    <row r="382" spans="8:8" s="70" customFormat="1" ht="16.5" customHeight="1" x14ac:dyDescent="0.25">
      <c r="H382" s="71"/>
    </row>
    <row r="383" spans="8:8" s="70" customFormat="1" ht="16.5" customHeight="1" x14ac:dyDescent="0.25">
      <c r="H383" s="71"/>
    </row>
    <row r="384" spans="8:8" s="70" customFormat="1" ht="16.5" customHeight="1" x14ac:dyDescent="0.25">
      <c r="H384" s="71"/>
    </row>
    <row r="385" spans="8:8" s="70" customFormat="1" ht="16.5" customHeight="1" x14ac:dyDescent="0.25">
      <c r="H385" s="71"/>
    </row>
    <row r="386" spans="8:8" s="70" customFormat="1" ht="16.5" customHeight="1" x14ac:dyDescent="0.25">
      <c r="H386" s="71"/>
    </row>
    <row r="387" spans="8:8" s="70" customFormat="1" ht="16.5" customHeight="1" x14ac:dyDescent="0.25">
      <c r="H387" s="71"/>
    </row>
    <row r="388" spans="8:8" s="70" customFormat="1" ht="16.5" customHeight="1" x14ac:dyDescent="0.25">
      <c r="H388" s="71"/>
    </row>
    <row r="389" spans="8:8" s="70" customFormat="1" ht="16.5" customHeight="1" x14ac:dyDescent="0.25">
      <c r="H389" s="71"/>
    </row>
    <row r="390" spans="8:8" s="70" customFormat="1" ht="16.5" customHeight="1" x14ac:dyDescent="0.25">
      <c r="H390" s="71"/>
    </row>
    <row r="391" spans="8:8" s="70" customFormat="1" x14ac:dyDescent="0.25">
      <c r="H391" s="71"/>
    </row>
    <row r="392" spans="8:8" s="70" customFormat="1" x14ac:dyDescent="0.25">
      <c r="H392" s="71"/>
    </row>
    <row r="393" spans="8:8" s="70" customFormat="1" x14ac:dyDescent="0.25">
      <c r="H393" s="71"/>
    </row>
    <row r="394" spans="8:8" s="70" customFormat="1" x14ac:dyDescent="0.25">
      <c r="H394" s="71"/>
    </row>
    <row r="395" spans="8:8" s="70" customFormat="1" x14ac:dyDescent="0.25">
      <c r="H395" s="71"/>
    </row>
    <row r="396" spans="8:8" s="70" customFormat="1" x14ac:dyDescent="0.25">
      <c r="H396" s="71"/>
    </row>
    <row r="397" spans="8:8" s="70" customFormat="1" x14ac:dyDescent="0.25">
      <c r="H397" s="71"/>
    </row>
    <row r="398" spans="8:8" s="70" customFormat="1" x14ac:dyDescent="0.25">
      <c r="H398" s="71"/>
    </row>
    <row r="399" spans="8:8" s="70" customFormat="1" x14ac:dyDescent="0.25">
      <c r="H399" s="71"/>
    </row>
    <row r="400" spans="8:8" s="70" customFormat="1" x14ac:dyDescent="0.25">
      <c r="H400" s="71"/>
    </row>
    <row r="401" spans="8:8" s="70" customFormat="1" x14ac:dyDescent="0.25">
      <c r="H401" s="71"/>
    </row>
    <row r="402" spans="8:8" s="70" customFormat="1" x14ac:dyDescent="0.25">
      <c r="H402" s="71"/>
    </row>
    <row r="403" spans="8:8" s="70" customFormat="1" x14ac:dyDescent="0.25">
      <c r="H403" s="71"/>
    </row>
    <row r="404" spans="8:8" s="70" customFormat="1" x14ac:dyDescent="0.25">
      <c r="H404" s="71"/>
    </row>
    <row r="405" spans="8:8" s="70" customFormat="1" x14ac:dyDescent="0.25">
      <c r="H405" s="71"/>
    </row>
    <row r="406" spans="8:8" s="70" customFormat="1" x14ac:dyDescent="0.25">
      <c r="H406" s="71"/>
    </row>
    <row r="407" spans="8:8" s="70" customFormat="1" x14ac:dyDescent="0.25">
      <c r="H407" s="71"/>
    </row>
    <row r="408" spans="8:8" s="70" customFormat="1" x14ac:dyDescent="0.25">
      <c r="H408" s="71"/>
    </row>
    <row r="409" spans="8:8" s="70" customFormat="1" x14ac:dyDescent="0.25">
      <c r="H409" s="71"/>
    </row>
    <row r="410" spans="8:8" s="70" customFormat="1" x14ac:dyDescent="0.25">
      <c r="H410" s="71"/>
    </row>
    <row r="411" spans="8:8" s="70" customFormat="1" x14ac:dyDescent="0.25">
      <c r="H411" s="71"/>
    </row>
    <row r="412" spans="8:8" s="70" customFormat="1" x14ac:dyDescent="0.25">
      <c r="H412" s="71"/>
    </row>
    <row r="413" spans="8:8" s="70" customFormat="1" x14ac:dyDescent="0.25">
      <c r="H413" s="71"/>
    </row>
  </sheetData>
  <protectedRanges>
    <protectedRange sqref="B315:D318 F313:G318 D313:D314" name="Range12"/>
    <protectedRange sqref="B209:C215 F209:G215 B221:C227 B234:C238 B243:B284 C246:C284 C240:C244" name="Range10"/>
    <protectedRange sqref="B168:D172 F168:G172" name="Range8"/>
    <protectedRange sqref="B106:D110 F101:G110 F157:G162 F131:G136 B131:D136 B101:B105 D101:D105" name="Range6"/>
    <protectedRange sqref="B19:B25" name="Basic Facts 2"/>
    <protectedRange sqref="C14:C25" name="Basic facts"/>
    <protectedRange sqref="B31:C35 C27:C30 C45 C53:C57 C66 C70:C76 C78:C82 C89 C93:C99 C101:C105 C112:C129 C138:C155 C164:C166 C174:C178 C193:C207 C217:C219 C231:C233 C312:C314 D49:D50 C38:C41" name="Regulatory Sumary"/>
    <protectedRange sqref="C3 B19:B20 C51 F45:G51 B59:D64 F59:G64 F66:G76 F78:G87 B40:B43 B31:C35 B21:C25 B49:B51 C14:C20 C27:C30 C53:D57 B78:D87 C101:C105 C174:C178 C193:C207 C217:C219 C231:C233 C312:C314 C66:D66 C70:D70 C89:D89 C93:D93 C112:D129 C138:D155 C164:D164 C45:C48 D46:D51 C71:C76 D71:D77 C94:C99 D94:D100 C165:C166 D165:D167 F53:G57 C38:C43" name="HTT General"/>
    <protectedRange sqref="B157:D162" name="Range7"/>
    <protectedRange sqref="B180:D191 F180:G191" name="Range9"/>
    <protectedRange sqref="B321:G365" name="Range11"/>
    <protectedRange sqref="F45:G45 B49:B51 E46:G51 C46:D48 C51:D51 F54:F57" name="Range13"/>
  </protectedRanges>
  <dataValidations count="1">
    <dataValidation type="list" allowBlank="1" showInputMessage="1" showErrorMessage="1" sqref="C299" xr:uid="{E2F7940D-45D1-4D74-840C-54F15BDBF21A}">
      <formula1>J299:J302</formula1>
    </dataValidation>
  </dataValidations>
  <hyperlinks>
    <hyperlink ref="B6" location="'A. HTT General'!B13" display="1. Basic Facts" xr:uid="{645C5258-209B-48AC-907E-725653E1E80C}"/>
    <hyperlink ref="B7" location="'A. HTT General'!B26" display="2. Regulatory Summary" xr:uid="{012169BB-A25E-464E-A7EE-0D28F48E11BB}"/>
    <hyperlink ref="B8" location="'A. HTT General'!B36" display="3. General Cover Pool / Covered Bond Information" xr:uid="{7802ADC7-C3B2-43C2-BE87-3BDCC09BB18C}"/>
    <hyperlink ref="B9" location="'A. HTT General'!B285" display="4. References to Capital Requirements Regulation (CRR) 129(7)" xr:uid="{05B0B875-540C-494B-8060-CE336AA35068}"/>
    <hyperlink ref="B11" location="'A. HTT General'!B319" display="6. Other relevant information" xr:uid="{BF31B08B-9831-4EB8-9CA0-0D46F58FC592}"/>
    <hyperlink ref="C289" location="'A. HTT General'!A39" display="'A. HTT General'!A39" xr:uid="{7D3A2DBE-586F-4514-9B00-252D68B3747F}"/>
    <hyperlink ref="C291" location="'B1. HTT Mortgage Assets'!B43" display="'B1. HTT Mortgage Assets'!B43" xr:uid="{E436C0A8-7BDF-47D1-B7C8-28698B6D4259}"/>
    <hyperlink ref="C292" location="'A. HTT General'!A52" display="'A. HTT General'!A52" xr:uid="{0EA27F80-4665-4A29-B0D9-4A06EE06F80B}"/>
    <hyperlink ref="C297" location="'A. HTT General'!B163" display="'A. HTT General'!B163" xr:uid="{DE9B6F4A-38A4-450A-BF29-57921CEAC494}"/>
    <hyperlink ref="C298" location="'A. HTT General'!B137" display="'A. HTT General'!B137" xr:uid="{5C56DB30-E1AB-44FF-889D-4880C8C889B6}"/>
    <hyperlink ref="C302" location="'C. HTT Harmonised Glossary'!B18" display="'C. HTT Harmonised Glossary'!B18" xr:uid="{C86E87E7-1BBD-4C1F-997C-AF29843BCE33}"/>
    <hyperlink ref="C303" location="'A. HTT General'!B65" display="'A. HTT General'!B65" xr:uid="{E7401535-E9FB-41A8-B7EE-AB60E0F82D46}"/>
    <hyperlink ref="C304" location="'A. HTT General'!B88" display="'A. HTT General'!B88" xr:uid="{EAC83B42-5090-4271-A6EC-8B2CB280ED8B}"/>
    <hyperlink ref="C307" location="'B1. HTT Mortgage Assets'!B179" display="'B1. HTT Mortgage Assets'!B179" xr:uid="{F7B03C91-1AB5-4127-98E1-FD57AC14934D}"/>
    <hyperlink ref="B27" r:id="rId1" display="Basel Compliance (Y/N)" xr:uid="{4B298069-BB5D-438C-B8AA-CD4A6F334FB2}"/>
    <hyperlink ref="B29" r:id="rId2" xr:uid="{968D90D0-DA60-4E48-9AE6-D075D978B450}"/>
    <hyperlink ref="B30" r:id="rId3" xr:uid="{F4CFA09D-AE10-4058-B01B-DE2200870454}"/>
    <hyperlink ref="B10" location="'A. HTT General'!B311" display="5. References to Capital Requirements Regulation (CRR) 129(1)" xr:uid="{1B17D3FA-A280-4AC7-AB5F-B5F3A9B3349A}"/>
    <hyperlink ref="C293" location="'B1. HTT Mortgage Assets'!B186" display="'B1. HTT Mortgage Assets'!B186" xr:uid="{D538D93B-0A49-49D0-BFA5-62EC1AD63989}"/>
    <hyperlink ref="C288" location="'A. HTT General'!A38" display="'A. HTT General'!A38" xr:uid="{BACD5ECF-D7D9-45BD-A50C-663E6A06DBDE}"/>
    <hyperlink ref="C296" location="'A. HTT General'!B111" display="'A. HTT General'!B111" xr:uid="{0D31B784-0EC0-4224-A434-23F641A0C165}"/>
    <hyperlink ref="C295" location="'B1. HTT Mortgage Assets'!B149" display="'B1. HTT Mortgage Assets'!B149" xr:uid="{7E1DCBB1-F2BF-4FFD-8933-9B4C35703CC6}"/>
    <hyperlink ref="C294" location="'C. HTT Harmonised Glossary'!B20" display="link to Glossary HG.1.15" xr:uid="{DC758B2D-8890-4E2F-995E-AB2C1A5D7E63}"/>
    <hyperlink ref="C306" location="'A. HTT General'!B44" display="'A. HTT General'!B44" xr:uid="{CD2EA028-2561-4BD2-8F61-CC6E55B32E22}"/>
    <hyperlink ref="C300" location="'B1. HTT Mortgage Assets'!B215" display="215 LTV residential mortgage" xr:uid="{53D441F9-B9AB-420B-B004-A944B7FEDE76}"/>
    <hyperlink ref="C301" location="'A. HTT General'!B230" display="230 Derivatives and Swaps" xr:uid="{088DFDD5-EB68-4987-AF55-7979306B3A86}"/>
    <hyperlink ref="B28" r:id="rId4" display="CBD Compliance (Y/N)" xr:uid="{2CC6D05E-9FE3-456F-984A-F17FC714C53F}"/>
    <hyperlink ref="C305" location="'C. HTT Harmonised Glossary'!B12" display="link to Glossary HG 1.7" xr:uid="{9E3EC81B-AB94-4136-955D-542B1C017F68}"/>
    <hyperlink ref="B44" location="'C. HTT Harmonised Glossary'!B6" display="2. Over-collateralisation (OC) " xr:uid="{CEFD522F-7E44-4C2A-B735-7BA5DAE9B3ED}"/>
  </hyperlinks>
  <pageMargins left="0.7" right="0.7" top="0.75" bottom="0.75" header="0.3" footer="0.3"/>
  <pageSetup scale="34" orientation="portrait" r:id="rId5"/>
  <headerFooter>
    <oddFooter>&amp;R&amp;1#&amp;"Calibri"&amp;10&amp;K0078D7Classification : Internal</oddFooter>
  </headerFooter>
  <rowBreaks count="2" manualBreakCount="2">
    <brk id="136" max="16383" man="1"/>
    <brk id="238" max="16383" man="1"/>
  </rowBreaks>
  <colBreaks count="1" manualBreakCount="1">
    <brk id="7" max="1048575" man="1"/>
  </colBreaks>
  <legacyDrawing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53F8A-75C8-483D-9BF4-C78948A8E53F}">
  <sheetPr>
    <tabColor theme="9" tint="-0.249977111117893"/>
  </sheetPr>
  <dimension ref="A1:N423"/>
  <sheetViews>
    <sheetView view="pageBreakPreview" zoomScale="55" zoomScaleNormal="85" zoomScaleSheetLayoutView="55" workbookViewId="0"/>
  </sheetViews>
  <sheetFormatPr defaultColWidth="8.88671875" defaultRowHeight="14.4" outlineLevelRow="1" x14ac:dyDescent="0.25"/>
  <cols>
    <col min="1" max="1" width="13.88671875" style="72" customWidth="1"/>
    <col min="2" max="2" width="62.88671875" style="72" customWidth="1"/>
    <col min="3" max="3" width="41" style="72" customWidth="1"/>
    <col min="4" max="4" width="40.88671875" style="72" customWidth="1"/>
    <col min="5" max="5" width="6.6640625" style="72" customWidth="1"/>
    <col min="6" max="6" width="41.5546875" style="72" customWidth="1"/>
    <col min="7" max="7" width="41.5546875" style="71" customWidth="1"/>
    <col min="8" max="16384" width="8.88671875" style="70"/>
  </cols>
  <sheetData>
    <row r="1" spans="1:7" ht="31.2" x14ac:dyDescent="0.25">
      <c r="A1" s="101" t="s">
        <v>822</v>
      </c>
      <c r="B1" s="101"/>
      <c r="C1" s="71"/>
      <c r="D1" s="71"/>
      <c r="E1" s="71"/>
      <c r="F1" s="103" t="s">
        <v>1282</v>
      </c>
    </row>
    <row r="2" spans="1:7" ht="15" thickBot="1" x14ac:dyDescent="0.3">
      <c r="A2" s="71"/>
      <c r="B2" s="71"/>
      <c r="C2" s="71"/>
      <c r="D2" s="71"/>
      <c r="E2" s="71"/>
      <c r="F2" s="71"/>
    </row>
    <row r="3" spans="1:7" ht="18.600000000000001" thickBot="1" x14ac:dyDescent="0.3">
      <c r="A3" s="97"/>
      <c r="B3" s="99" t="s">
        <v>0</v>
      </c>
      <c r="C3" s="217" t="s">
        <v>1</v>
      </c>
      <c r="D3" s="97"/>
      <c r="E3" s="97"/>
      <c r="F3" s="71"/>
      <c r="G3" s="97"/>
    </row>
    <row r="4" spans="1:7" ht="15" thickBot="1" x14ac:dyDescent="0.3"/>
    <row r="5" spans="1:7" ht="18" x14ac:dyDescent="0.25">
      <c r="A5" s="94"/>
      <c r="B5" s="95" t="s">
        <v>473</v>
      </c>
      <c r="C5" s="94"/>
      <c r="E5" s="83"/>
      <c r="F5" s="83"/>
    </row>
    <row r="6" spans="1:7" x14ac:dyDescent="0.25">
      <c r="B6" s="216" t="s">
        <v>474</v>
      </c>
    </row>
    <row r="7" spans="1:7" x14ac:dyDescent="0.25">
      <c r="B7" s="215" t="s">
        <v>475</v>
      </c>
    </row>
    <row r="8" spans="1:7" ht="15" thickBot="1" x14ac:dyDescent="0.3">
      <c r="B8" s="214" t="s">
        <v>476</v>
      </c>
    </row>
    <row r="9" spans="1:7" x14ac:dyDescent="0.25">
      <c r="B9" s="213"/>
    </row>
    <row r="10" spans="1:7" ht="36" x14ac:dyDescent="0.25">
      <c r="A10" s="79" t="s">
        <v>5</v>
      </c>
      <c r="B10" s="79" t="s">
        <v>474</v>
      </c>
      <c r="C10" s="78"/>
      <c r="D10" s="78"/>
      <c r="E10" s="78"/>
      <c r="F10" s="78"/>
      <c r="G10" s="134"/>
    </row>
    <row r="11" spans="1:7" ht="15" customHeight="1" x14ac:dyDescent="0.25">
      <c r="A11" s="75"/>
      <c r="B11" s="76" t="s">
        <v>477</v>
      </c>
      <c r="C11" s="75" t="s">
        <v>59</v>
      </c>
      <c r="D11" s="75"/>
      <c r="E11" s="75"/>
      <c r="F11" s="74" t="s">
        <v>478</v>
      </c>
      <c r="G11" s="74"/>
    </row>
    <row r="12" spans="1:7" x14ac:dyDescent="0.25">
      <c r="A12" s="72" t="s">
        <v>479</v>
      </c>
      <c r="B12" s="72" t="s">
        <v>480</v>
      </c>
      <c r="C12" s="155">
        <v>2930.2476333899999</v>
      </c>
      <c r="F12" s="156">
        <f>IF($C$15=0,"",IF(C12="[for completion]","",C12/$C$15))</f>
        <v>1</v>
      </c>
    </row>
    <row r="13" spans="1:7" x14ac:dyDescent="0.25">
      <c r="A13" s="72" t="s">
        <v>481</v>
      </c>
      <c r="B13" s="72" t="s">
        <v>482</v>
      </c>
      <c r="C13" s="155">
        <v>0</v>
      </c>
      <c r="F13" s="156">
        <f>IF($C$15=0,"",IF(C13="[for completion]","",C13/$C$15))</f>
        <v>0</v>
      </c>
    </row>
    <row r="14" spans="1:7" x14ac:dyDescent="0.25">
      <c r="A14" s="72" t="s">
        <v>483</v>
      </c>
      <c r="B14" s="72" t="s">
        <v>70</v>
      </c>
      <c r="C14" s="155">
        <v>0</v>
      </c>
      <c r="F14" s="156">
        <f>IF($C$15=0,"",IF(C14="[for completion]","",C14/$C$15))</f>
        <v>0</v>
      </c>
    </row>
    <row r="15" spans="1:7" x14ac:dyDescent="0.25">
      <c r="A15" s="72" t="s">
        <v>484</v>
      </c>
      <c r="B15" s="212" t="s">
        <v>72</v>
      </c>
      <c r="C15" s="155">
        <f>SUM(C12:C14)</f>
        <v>2930.2476333899999</v>
      </c>
      <c r="F15" s="195">
        <f>SUM(F12:F14)</f>
        <v>1</v>
      </c>
    </row>
    <row r="16" spans="1:7" x14ac:dyDescent="0.25">
      <c r="A16" s="72" t="s">
        <v>485</v>
      </c>
      <c r="B16" s="133" t="s">
        <v>486</v>
      </c>
      <c r="C16" s="155"/>
      <c r="F16" s="156">
        <f t="shared" ref="F16:F26" si="0">IF($C$15=0,"",IF(C16="[for completion]","",C16/$C$15))</f>
        <v>0</v>
      </c>
    </row>
    <row r="17" spans="1:7" x14ac:dyDescent="0.25">
      <c r="A17" s="72" t="s">
        <v>487</v>
      </c>
      <c r="B17" s="133" t="s">
        <v>488</v>
      </c>
      <c r="C17" s="155"/>
      <c r="F17" s="156">
        <f t="shared" si="0"/>
        <v>0</v>
      </c>
    </row>
    <row r="18" spans="1:7" outlineLevel="1" x14ac:dyDescent="0.25">
      <c r="A18" s="72" t="s">
        <v>489</v>
      </c>
      <c r="B18" s="133"/>
      <c r="C18" s="155"/>
      <c r="F18" s="156">
        <f t="shared" si="0"/>
        <v>0</v>
      </c>
    </row>
    <row r="19" spans="1:7" outlineLevel="1" x14ac:dyDescent="0.25">
      <c r="A19" s="72" t="s">
        <v>490</v>
      </c>
      <c r="B19" s="133"/>
      <c r="C19" s="155"/>
      <c r="F19" s="156">
        <f t="shared" si="0"/>
        <v>0</v>
      </c>
    </row>
    <row r="20" spans="1:7" outlineLevel="1" x14ac:dyDescent="0.25">
      <c r="A20" s="72" t="s">
        <v>491</v>
      </c>
      <c r="B20" s="133"/>
      <c r="C20" s="155"/>
      <c r="F20" s="156">
        <f t="shared" si="0"/>
        <v>0</v>
      </c>
    </row>
    <row r="21" spans="1:7" outlineLevel="1" x14ac:dyDescent="0.25">
      <c r="A21" s="72" t="s">
        <v>492</v>
      </c>
      <c r="B21" s="133"/>
      <c r="C21" s="155"/>
      <c r="F21" s="156">
        <f t="shared" si="0"/>
        <v>0</v>
      </c>
    </row>
    <row r="22" spans="1:7" outlineLevel="1" x14ac:dyDescent="0.25">
      <c r="A22" s="72" t="s">
        <v>493</v>
      </c>
      <c r="B22" s="133"/>
      <c r="C22" s="155"/>
      <c r="F22" s="156">
        <f t="shared" si="0"/>
        <v>0</v>
      </c>
    </row>
    <row r="23" spans="1:7" outlineLevel="1" x14ac:dyDescent="0.25">
      <c r="A23" s="72" t="s">
        <v>494</v>
      </c>
      <c r="B23" s="133"/>
      <c r="C23" s="155"/>
      <c r="F23" s="156">
        <f t="shared" si="0"/>
        <v>0</v>
      </c>
    </row>
    <row r="24" spans="1:7" outlineLevel="1" x14ac:dyDescent="0.25">
      <c r="A24" s="72" t="s">
        <v>495</v>
      </c>
      <c r="B24" s="133"/>
      <c r="C24" s="155"/>
      <c r="F24" s="156">
        <f t="shared" si="0"/>
        <v>0</v>
      </c>
    </row>
    <row r="25" spans="1:7" outlineLevel="1" x14ac:dyDescent="0.25">
      <c r="A25" s="72" t="s">
        <v>496</v>
      </c>
      <c r="B25" s="133"/>
      <c r="C25" s="155"/>
      <c r="F25" s="156">
        <f t="shared" si="0"/>
        <v>0</v>
      </c>
    </row>
    <row r="26" spans="1:7" outlineLevel="1" x14ac:dyDescent="0.25">
      <c r="A26" s="72" t="s">
        <v>1705</v>
      </c>
      <c r="B26" s="133"/>
      <c r="C26" s="183"/>
      <c r="D26" s="70"/>
      <c r="E26" s="70"/>
      <c r="F26" s="156">
        <f t="shared" si="0"/>
        <v>0</v>
      </c>
    </row>
    <row r="27" spans="1:7" ht="15" customHeight="1" x14ac:dyDescent="0.25">
      <c r="A27" s="75"/>
      <c r="B27" s="76" t="s">
        <v>497</v>
      </c>
      <c r="C27" s="75" t="s">
        <v>498</v>
      </c>
      <c r="D27" s="75" t="s">
        <v>499</v>
      </c>
      <c r="E27" s="88"/>
      <c r="F27" s="75" t="s">
        <v>500</v>
      </c>
      <c r="G27" s="74"/>
    </row>
    <row r="28" spans="1:7" x14ac:dyDescent="0.25">
      <c r="A28" s="72" t="s">
        <v>501</v>
      </c>
      <c r="B28" s="72" t="s">
        <v>502</v>
      </c>
      <c r="C28" s="155">
        <v>42017</v>
      </c>
      <c r="D28" s="199"/>
      <c r="F28" s="199">
        <f>IF(AND(C28="[For completion]",D28="[For completion]"),"[For completion]",SUM(C28:D28))</f>
        <v>42017</v>
      </c>
    </row>
    <row r="29" spans="1:7" x14ac:dyDescent="0.25">
      <c r="A29" s="72" t="s">
        <v>503</v>
      </c>
      <c r="B29" s="86" t="s">
        <v>1704</v>
      </c>
      <c r="C29" s="155">
        <v>22404</v>
      </c>
      <c r="D29" s="199"/>
      <c r="F29" s="199">
        <f>IF(AND(C29="[For completion]",D29="[For completion]"),"[For completion]",SUM(C29:D29))</f>
        <v>22404</v>
      </c>
    </row>
    <row r="30" spans="1:7" x14ac:dyDescent="0.25">
      <c r="A30" s="72" t="s">
        <v>505</v>
      </c>
      <c r="B30" s="86" t="s">
        <v>506</v>
      </c>
      <c r="C30" s="199"/>
      <c r="D30" s="199"/>
      <c r="F30" s="199"/>
    </row>
    <row r="31" spans="1:7" x14ac:dyDescent="0.25">
      <c r="A31" s="72" t="s">
        <v>507</v>
      </c>
      <c r="B31" s="86"/>
    </row>
    <row r="32" spans="1:7" x14ac:dyDescent="0.25">
      <c r="A32" s="72" t="s">
        <v>508</v>
      </c>
      <c r="B32" s="86"/>
    </row>
    <row r="33" spans="1:7" x14ac:dyDescent="0.25">
      <c r="A33" s="72" t="s">
        <v>509</v>
      </c>
      <c r="B33" s="86"/>
    </row>
    <row r="34" spans="1:7" x14ac:dyDescent="0.25">
      <c r="A34" s="72" t="s">
        <v>510</v>
      </c>
      <c r="B34" s="86"/>
    </row>
    <row r="35" spans="1:7" ht="15" customHeight="1" x14ac:dyDescent="0.25">
      <c r="A35" s="75"/>
      <c r="B35" s="76" t="s">
        <v>511</v>
      </c>
      <c r="C35" s="75" t="s">
        <v>512</v>
      </c>
      <c r="D35" s="75" t="s">
        <v>513</v>
      </c>
      <c r="E35" s="88"/>
      <c r="F35" s="74" t="s">
        <v>478</v>
      </c>
      <c r="G35" s="74"/>
    </row>
    <row r="36" spans="1:7" x14ac:dyDescent="0.25">
      <c r="A36" s="72" t="s">
        <v>514</v>
      </c>
      <c r="B36" s="72" t="s">
        <v>515</v>
      </c>
      <c r="C36" s="196">
        <v>8.1838940527550006E-3</v>
      </c>
      <c r="D36" s="195"/>
      <c r="E36" s="193"/>
      <c r="F36" s="196">
        <v>8.1838940527550006E-3</v>
      </c>
    </row>
    <row r="37" spans="1:7" x14ac:dyDescent="0.25">
      <c r="A37" s="72" t="s">
        <v>516</v>
      </c>
      <c r="C37" s="195"/>
      <c r="D37" s="195"/>
      <c r="E37" s="193"/>
      <c r="F37" s="195"/>
    </row>
    <row r="38" spans="1:7" x14ac:dyDescent="0.25">
      <c r="A38" s="72" t="s">
        <v>517</v>
      </c>
      <c r="C38" s="195"/>
      <c r="D38" s="195"/>
      <c r="E38" s="193"/>
      <c r="F38" s="195"/>
    </row>
    <row r="39" spans="1:7" x14ac:dyDescent="0.25">
      <c r="A39" s="72" t="s">
        <v>518</v>
      </c>
      <c r="C39" s="195"/>
      <c r="D39" s="195"/>
      <c r="E39" s="193"/>
      <c r="F39" s="195"/>
    </row>
    <row r="40" spans="1:7" x14ac:dyDescent="0.25">
      <c r="A40" s="72" t="s">
        <v>519</v>
      </c>
      <c r="C40" s="195"/>
      <c r="D40" s="195"/>
      <c r="E40" s="193"/>
      <c r="F40" s="195"/>
    </row>
    <row r="41" spans="1:7" x14ac:dyDescent="0.25">
      <c r="A41" s="72" t="s">
        <v>520</v>
      </c>
      <c r="C41" s="195"/>
      <c r="D41" s="195"/>
      <c r="E41" s="193"/>
      <c r="F41" s="195"/>
    </row>
    <row r="42" spans="1:7" x14ac:dyDescent="0.25">
      <c r="A42" s="72" t="s">
        <v>521</v>
      </c>
      <c r="C42" s="195"/>
      <c r="D42" s="195"/>
      <c r="E42" s="193"/>
      <c r="F42" s="195"/>
    </row>
    <row r="43" spans="1:7" ht="15" customHeight="1" x14ac:dyDescent="0.25">
      <c r="A43" s="75"/>
      <c r="B43" s="76" t="s">
        <v>522</v>
      </c>
      <c r="C43" s="75" t="s">
        <v>512</v>
      </c>
      <c r="D43" s="75" t="s">
        <v>513</v>
      </c>
      <c r="E43" s="88"/>
      <c r="F43" s="74" t="s">
        <v>478</v>
      </c>
      <c r="G43" s="74"/>
    </row>
    <row r="44" spans="1:7" x14ac:dyDescent="0.25">
      <c r="A44" s="72" t="s">
        <v>523</v>
      </c>
      <c r="B44" s="210" t="s">
        <v>524</v>
      </c>
      <c r="C44" s="209">
        <f>SUM(C45:C71)</f>
        <v>1</v>
      </c>
      <c r="D44" s="209">
        <f>SUM(D45:D71)</f>
        <v>0</v>
      </c>
      <c r="E44" s="195"/>
      <c r="F44" s="209">
        <f>SUM(F45:F71)</f>
        <v>1</v>
      </c>
      <c r="G44" s="72"/>
    </row>
    <row r="45" spans="1:7" x14ac:dyDescent="0.25">
      <c r="A45" s="72" t="s">
        <v>525</v>
      </c>
      <c r="B45" s="72" t="s">
        <v>526</v>
      </c>
      <c r="C45" s="155"/>
      <c r="D45" s="195"/>
      <c r="E45" s="195"/>
      <c r="F45" s="155"/>
      <c r="G45" s="72"/>
    </row>
    <row r="46" spans="1:7" x14ac:dyDescent="0.25">
      <c r="A46" s="72" t="s">
        <v>527</v>
      </c>
      <c r="B46" s="72" t="s">
        <v>8</v>
      </c>
      <c r="C46" s="211">
        <v>1</v>
      </c>
      <c r="D46" s="195"/>
      <c r="E46" s="195"/>
      <c r="F46" s="211">
        <v>1</v>
      </c>
      <c r="G46" s="72"/>
    </row>
    <row r="47" spans="1:7" x14ac:dyDescent="0.25">
      <c r="A47" s="72" t="s">
        <v>528</v>
      </c>
      <c r="B47" s="72" t="s">
        <v>529</v>
      </c>
      <c r="C47" s="155"/>
      <c r="D47" s="195"/>
      <c r="E47" s="195"/>
      <c r="F47" s="155"/>
      <c r="G47" s="72"/>
    </row>
    <row r="48" spans="1:7" x14ac:dyDescent="0.25">
      <c r="A48" s="72" t="s">
        <v>530</v>
      </c>
      <c r="B48" s="72" t="s">
        <v>531</v>
      </c>
      <c r="C48" s="155"/>
      <c r="D48" s="195"/>
      <c r="E48" s="195"/>
      <c r="F48" s="155"/>
      <c r="G48" s="72"/>
    </row>
    <row r="49" spans="1:7" x14ac:dyDescent="0.25">
      <c r="A49" s="72" t="s">
        <v>532</v>
      </c>
      <c r="B49" s="72" t="s">
        <v>533</v>
      </c>
      <c r="C49" s="155"/>
      <c r="D49" s="195"/>
      <c r="E49" s="195"/>
      <c r="F49" s="155"/>
      <c r="G49" s="72"/>
    </row>
    <row r="50" spans="1:7" x14ac:dyDescent="0.25">
      <c r="A50" s="72" t="s">
        <v>534</v>
      </c>
      <c r="B50" s="72" t="s">
        <v>1703</v>
      </c>
      <c r="C50" s="155"/>
      <c r="D50" s="195"/>
      <c r="E50" s="195"/>
      <c r="F50" s="155"/>
      <c r="G50" s="72"/>
    </row>
    <row r="51" spans="1:7" x14ac:dyDescent="0.25">
      <c r="A51" s="72" t="s">
        <v>535</v>
      </c>
      <c r="B51" s="72" t="s">
        <v>536</v>
      </c>
      <c r="C51" s="155"/>
      <c r="D51" s="195"/>
      <c r="E51" s="195"/>
      <c r="F51" s="155"/>
      <c r="G51" s="72"/>
    </row>
    <row r="52" spans="1:7" x14ac:dyDescent="0.25">
      <c r="A52" s="72" t="s">
        <v>537</v>
      </c>
      <c r="B52" s="72" t="s">
        <v>538</v>
      </c>
      <c r="C52" s="155"/>
      <c r="D52" s="195"/>
      <c r="E52" s="195"/>
      <c r="F52" s="155"/>
      <c r="G52" s="72"/>
    </row>
    <row r="53" spans="1:7" x14ac:dyDescent="0.25">
      <c r="A53" s="72" t="s">
        <v>539</v>
      </c>
      <c r="B53" s="72" t="s">
        <v>540</v>
      </c>
      <c r="C53" s="155"/>
      <c r="D53" s="195"/>
      <c r="E53" s="195"/>
      <c r="F53" s="155"/>
      <c r="G53" s="72"/>
    </row>
    <row r="54" spans="1:7" x14ac:dyDescent="0.25">
      <c r="A54" s="72" t="s">
        <v>541</v>
      </c>
      <c r="B54" s="72" t="s">
        <v>542</v>
      </c>
      <c r="C54" s="155"/>
      <c r="D54" s="195"/>
      <c r="E54" s="195"/>
      <c r="F54" s="155"/>
      <c r="G54" s="72"/>
    </row>
    <row r="55" spans="1:7" x14ac:dyDescent="0.25">
      <c r="A55" s="72" t="s">
        <v>543</v>
      </c>
      <c r="B55" s="72" t="s">
        <v>544</v>
      </c>
      <c r="C55" s="155"/>
      <c r="D55" s="195"/>
      <c r="E55" s="195"/>
      <c r="F55" s="155"/>
      <c r="G55" s="72"/>
    </row>
    <row r="56" spans="1:7" x14ac:dyDescent="0.25">
      <c r="A56" s="72" t="s">
        <v>545</v>
      </c>
      <c r="B56" s="72" t="s">
        <v>546</v>
      </c>
      <c r="C56" s="155"/>
      <c r="D56" s="195"/>
      <c r="E56" s="195"/>
      <c r="F56" s="155"/>
      <c r="G56" s="72"/>
    </row>
    <row r="57" spans="1:7" x14ac:dyDescent="0.25">
      <c r="A57" s="72" t="s">
        <v>547</v>
      </c>
      <c r="B57" s="72" t="s">
        <v>548</v>
      </c>
      <c r="C57" s="155"/>
      <c r="D57" s="195"/>
      <c r="E57" s="195"/>
      <c r="F57" s="155"/>
      <c r="G57" s="72"/>
    </row>
    <row r="58" spans="1:7" x14ac:dyDescent="0.25">
      <c r="A58" s="72" t="s">
        <v>549</v>
      </c>
      <c r="B58" s="72" t="s">
        <v>550</v>
      </c>
      <c r="C58" s="155"/>
      <c r="D58" s="195"/>
      <c r="E58" s="195"/>
      <c r="F58" s="155"/>
      <c r="G58" s="72"/>
    </row>
    <row r="59" spans="1:7" x14ac:dyDescent="0.25">
      <c r="A59" s="72" t="s">
        <v>551</v>
      </c>
      <c r="B59" s="72" t="s">
        <v>552</v>
      </c>
      <c r="C59" s="155"/>
      <c r="D59" s="195"/>
      <c r="E59" s="195"/>
      <c r="F59" s="155"/>
      <c r="G59" s="72"/>
    </row>
    <row r="60" spans="1:7" x14ac:dyDescent="0.25">
      <c r="A60" s="72" t="s">
        <v>553</v>
      </c>
      <c r="B60" s="72" t="s">
        <v>554</v>
      </c>
      <c r="C60" s="155"/>
      <c r="D60" s="195"/>
      <c r="E60" s="195"/>
      <c r="F60" s="155"/>
      <c r="G60" s="72"/>
    </row>
    <row r="61" spans="1:7" x14ac:dyDescent="0.25">
      <c r="A61" s="72" t="s">
        <v>555</v>
      </c>
      <c r="B61" s="72" t="s">
        <v>556</v>
      </c>
      <c r="C61" s="155"/>
      <c r="D61" s="195"/>
      <c r="E61" s="195"/>
      <c r="F61" s="155"/>
      <c r="G61" s="72"/>
    </row>
    <row r="62" spans="1:7" x14ac:dyDescent="0.25">
      <c r="A62" s="72" t="s">
        <v>557</v>
      </c>
      <c r="B62" s="72" t="s">
        <v>558</v>
      </c>
      <c r="C62" s="155"/>
      <c r="D62" s="195"/>
      <c r="E62" s="195"/>
      <c r="F62" s="155"/>
      <c r="G62" s="72"/>
    </row>
    <row r="63" spans="1:7" x14ac:dyDescent="0.25">
      <c r="A63" s="72" t="s">
        <v>559</v>
      </c>
      <c r="B63" s="72" t="s">
        <v>560</v>
      </c>
      <c r="C63" s="155"/>
      <c r="D63" s="195"/>
      <c r="E63" s="195"/>
      <c r="F63" s="155"/>
      <c r="G63" s="72"/>
    </row>
    <row r="64" spans="1:7" x14ac:dyDescent="0.25">
      <c r="A64" s="72" t="s">
        <v>561</v>
      </c>
      <c r="B64" s="72" t="s">
        <v>562</v>
      </c>
      <c r="C64" s="155"/>
      <c r="D64" s="195"/>
      <c r="E64" s="195"/>
      <c r="F64" s="155"/>
      <c r="G64" s="72"/>
    </row>
    <row r="65" spans="1:7" x14ac:dyDescent="0.25">
      <c r="A65" s="72" t="s">
        <v>563</v>
      </c>
      <c r="B65" s="72" t="s">
        <v>564</v>
      </c>
      <c r="C65" s="155"/>
      <c r="D65" s="195"/>
      <c r="E65" s="195"/>
      <c r="F65" s="155"/>
      <c r="G65" s="72"/>
    </row>
    <row r="66" spans="1:7" x14ac:dyDescent="0.25">
      <c r="A66" s="72" t="s">
        <v>565</v>
      </c>
      <c r="B66" s="72" t="s">
        <v>566</v>
      </c>
      <c r="C66" s="155"/>
      <c r="D66" s="195"/>
      <c r="E66" s="195"/>
      <c r="F66" s="155"/>
      <c r="G66" s="72"/>
    </row>
    <row r="67" spans="1:7" x14ac:dyDescent="0.25">
      <c r="A67" s="72" t="s">
        <v>567</v>
      </c>
      <c r="B67" s="72" t="s">
        <v>568</v>
      </c>
      <c r="C67" s="155"/>
      <c r="D67" s="195"/>
      <c r="E67" s="195"/>
      <c r="F67" s="155"/>
      <c r="G67" s="72"/>
    </row>
    <row r="68" spans="1:7" x14ac:dyDescent="0.25">
      <c r="A68" s="72" t="s">
        <v>569</v>
      </c>
      <c r="B68" s="72" t="s">
        <v>570</v>
      </c>
      <c r="C68" s="155"/>
      <c r="D68" s="195"/>
      <c r="E68" s="195"/>
      <c r="F68" s="155"/>
      <c r="G68" s="72"/>
    </row>
    <row r="69" spans="1:7" x14ac:dyDescent="0.25">
      <c r="A69" s="72" t="s">
        <v>571</v>
      </c>
      <c r="B69" s="72" t="s">
        <v>572</v>
      </c>
      <c r="C69" s="155"/>
      <c r="D69" s="195"/>
      <c r="E69" s="195"/>
      <c r="F69" s="155"/>
      <c r="G69" s="72"/>
    </row>
    <row r="70" spans="1:7" x14ac:dyDescent="0.25">
      <c r="A70" s="72" t="s">
        <v>573</v>
      </c>
      <c r="B70" s="72" t="s">
        <v>574</v>
      </c>
      <c r="C70" s="155"/>
      <c r="D70" s="195"/>
      <c r="E70" s="195"/>
      <c r="F70" s="155"/>
      <c r="G70" s="72"/>
    </row>
    <row r="71" spans="1:7" x14ac:dyDescent="0.25">
      <c r="A71" s="72" t="s">
        <v>575</v>
      </c>
      <c r="B71" s="72" t="s">
        <v>576</v>
      </c>
      <c r="C71" s="155"/>
      <c r="D71" s="195"/>
      <c r="E71" s="195"/>
      <c r="F71" s="155"/>
      <c r="G71" s="72"/>
    </row>
    <row r="72" spans="1:7" x14ac:dyDescent="0.25">
      <c r="A72" s="72" t="s">
        <v>577</v>
      </c>
      <c r="B72" s="210" t="s">
        <v>262</v>
      </c>
      <c r="C72" s="209">
        <f>SUM(C73:C75)</f>
        <v>0</v>
      </c>
      <c r="D72" s="209">
        <f>SUM(D73:D75)</f>
        <v>0</v>
      </c>
      <c r="E72" s="195"/>
      <c r="F72" s="209">
        <f>SUM(F73:F75)</f>
        <v>0</v>
      </c>
      <c r="G72" s="72"/>
    </row>
    <row r="73" spans="1:7" x14ac:dyDescent="0.25">
      <c r="A73" s="72" t="s">
        <v>578</v>
      </c>
      <c r="B73" s="72" t="s">
        <v>579</v>
      </c>
      <c r="C73" s="155"/>
      <c r="D73" s="195"/>
      <c r="E73" s="195"/>
      <c r="F73" s="155"/>
      <c r="G73" s="72"/>
    </row>
    <row r="74" spans="1:7" x14ac:dyDescent="0.25">
      <c r="A74" s="72" t="s">
        <v>580</v>
      </c>
      <c r="B74" s="72" t="s">
        <v>581</v>
      </c>
      <c r="C74" s="155"/>
      <c r="D74" s="195"/>
      <c r="E74" s="195"/>
      <c r="F74" s="155"/>
      <c r="G74" s="72"/>
    </row>
    <row r="75" spans="1:7" x14ac:dyDescent="0.25">
      <c r="A75" s="72" t="s">
        <v>582</v>
      </c>
      <c r="B75" s="72" t="s">
        <v>583</v>
      </c>
      <c r="C75" s="155"/>
      <c r="D75" s="195"/>
      <c r="E75" s="195"/>
      <c r="F75" s="155"/>
      <c r="G75" s="72"/>
    </row>
    <row r="76" spans="1:7" x14ac:dyDescent="0.25">
      <c r="A76" s="72" t="s">
        <v>584</v>
      </c>
      <c r="B76" s="210" t="s">
        <v>70</v>
      </c>
      <c r="C76" s="209">
        <f>SUM(C77:C87)</f>
        <v>0</v>
      </c>
      <c r="D76" s="209">
        <f>SUM(D77:D87)</f>
        <v>0</v>
      </c>
      <c r="E76" s="195"/>
      <c r="F76" s="209">
        <f>SUM(F77:F87)</f>
        <v>0</v>
      </c>
      <c r="G76" s="72"/>
    </row>
    <row r="77" spans="1:7" x14ac:dyDescent="0.25">
      <c r="A77" s="72" t="s">
        <v>585</v>
      </c>
      <c r="B77" s="80" t="s">
        <v>264</v>
      </c>
      <c r="C77" s="155"/>
      <c r="D77" s="195"/>
      <c r="E77" s="195"/>
      <c r="F77" s="155"/>
      <c r="G77" s="72"/>
    </row>
    <row r="78" spans="1:7" x14ac:dyDescent="0.25">
      <c r="A78" s="72" t="s">
        <v>586</v>
      </c>
      <c r="B78" s="72" t="s">
        <v>587</v>
      </c>
      <c r="C78" s="155"/>
      <c r="D78" s="195"/>
      <c r="E78" s="195"/>
      <c r="F78" s="155"/>
      <c r="G78" s="72"/>
    </row>
    <row r="79" spans="1:7" x14ac:dyDescent="0.25">
      <c r="A79" s="72" t="s">
        <v>588</v>
      </c>
      <c r="B79" s="80" t="s">
        <v>266</v>
      </c>
      <c r="C79" s="155"/>
      <c r="D79" s="195"/>
      <c r="E79" s="195"/>
      <c r="F79" s="155"/>
      <c r="G79" s="72"/>
    </row>
    <row r="80" spans="1:7" x14ac:dyDescent="0.25">
      <c r="A80" s="72" t="s">
        <v>589</v>
      </c>
      <c r="B80" s="80" t="s">
        <v>268</v>
      </c>
      <c r="C80" s="155"/>
      <c r="D80" s="195"/>
      <c r="E80" s="195"/>
      <c r="F80" s="155"/>
      <c r="G80" s="72"/>
    </row>
    <row r="81" spans="1:7" x14ac:dyDescent="0.25">
      <c r="A81" s="72" t="s">
        <v>590</v>
      </c>
      <c r="B81" s="80" t="s">
        <v>270</v>
      </c>
      <c r="C81" s="155"/>
      <c r="D81" s="195"/>
      <c r="E81" s="195"/>
      <c r="F81" s="155"/>
      <c r="G81" s="72"/>
    </row>
    <row r="82" spans="1:7" x14ac:dyDescent="0.25">
      <c r="A82" s="72" t="s">
        <v>591</v>
      </c>
      <c r="B82" s="80" t="s">
        <v>272</v>
      </c>
      <c r="C82" s="155"/>
      <c r="D82" s="195"/>
      <c r="E82" s="195"/>
      <c r="F82" s="155"/>
      <c r="G82" s="72"/>
    </row>
    <row r="83" spans="1:7" x14ac:dyDescent="0.25">
      <c r="A83" s="72" t="s">
        <v>592</v>
      </c>
      <c r="B83" s="80" t="s">
        <v>274</v>
      </c>
      <c r="C83" s="155"/>
      <c r="D83" s="195"/>
      <c r="E83" s="195"/>
      <c r="F83" s="155"/>
      <c r="G83" s="72"/>
    </row>
    <row r="84" spans="1:7" x14ac:dyDescent="0.25">
      <c r="A84" s="72" t="s">
        <v>593</v>
      </c>
      <c r="B84" s="80" t="s">
        <v>276</v>
      </c>
      <c r="C84" s="155"/>
      <c r="D84" s="195"/>
      <c r="E84" s="195"/>
      <c r="F84" s="155"/>
      <c r="G84" s="72"/>
    </row>
    <row r="85" spans="1:7" x14ac:dyDescent="0.25">
      <c r="A85" s="72" t="s">
        <v>594</v>
      </c>
      <c r="B85" s="80" t="s">
        <v>278</v>
      </c>
      <c r="C85" s="155"/>
      <c r="D85" s="195"/>
      <c r="E85" s="195"/>
      <c r="F85" s="155"/>
      <c r="G85" s="72"/>
    </row>
    <row r="86" spans="1:7" x14ac:dyDescent="0.25">
      <c r="A86" s="72" t="s">
        <v>595</v>
      </c>
      <c r="B86" s="80" t="s">
        <v>280</v>
      </c>
      <c r="C86" s="155"/>
      <c r="D86" s="195"/>
      <c r="E86" s="195"/>
      <c r="F86" s="155"/>
      <c r="G86" s="72"/>
    </row>
    <row r="87" spans="1:7" x14ac:dyDescent="0.25">
      <c r="A87" s="72" t="s">
        <v>596</v>
      </c>
      <c r="B87" s="80" t="s">
        <v>70</v>
      </c>
      <c r="C87" s="155"/>
      <c r="D87" s="195"/>
      <c r="E87" s="195"/>
      <c r="F87" s="155"/>
      <c r="G87" s="72"/>
    </row>
    <row r="88" spans="1:7" hidden="1" x14ac:dyDescent="0.25">
      <c r="A88" s="72" t="s">
        <v>597</v>
      </c>
      <c r="B88" s="133" t="s">
        <v>178</v>
      </c>
      <c r="C88" s="195"/>
      <c r="D88" s="195"/>
      <c r="E88" s="195"/>
      <c r="F88" s="195"/>
      <c r="G88" s="72"/>
    </row>
    <row r="89" spans="1:7" hidden="1" x14ac:dyDescent="0.25">
      <c r="A89" s="72" t="s">
        <v>598</v>
      </c>
      <c r="B89" s="133" t="s">
        <v>178</v>
      </c>
      <c r="C89" s="195"/>
      <c r="D89" s="195"/>
      <c r="E89" s="195"/>
      <c r="F89" s="195"/>
      <c r="G89" s="72"/>
    </row>
    <row r="90" spans="1:7" hidden="1" x14ac:dyDescent="0.25">
      <c r="A90" s="72" t="s">
        <v>599</v>
      </c>
      <c r="B90" s="133" t="s">
        <v>178</v>
      </c>
      <c r="C90" s="195"/>
      <c r="D90" s="195"/>
      <c r="E90" s="195"/>
      <c r="F90" s="195"/>
      <c r="G90" s="72"/>
    </row>
    <row r="91" spans="1:7" hidden="1" x14ac:dyDescent="0.25">
      <c r="A91" s="72" t="s">
        <v>600</v>
      </c>
      <c r="B91" s="133" t="s">
        <v>178</v>
      </c>
      <c r="C91" s="195"/>
      <c r="D91" s="195"/>
      <c r="E91" s="195"/>
      <c r="F91" s="195"/>
      <c r="G91" s="72"/>
    </row>
    <row r="92" spans="1:7" hidden="1" x14ac:dyDescent="0.25">
      <c r="A92" s="72" t="s">
        <v>601</v>
      </c>
      <c r="B92" s="133" t="s">
        <v>178</v>
      </c>
      <c r="C92" s="195"/>
      <c r="D92" s="195"/>
      <c r="E92" s="195"/>
      <c r="F92" s="195"/>
      <c r="G92" s="72"/>
    </row>
    <row r="93" spans="1:7" hidden="1" x14ac:dyDescent="0.25">
      <c r="A93" s="72" t="s">
        <v>602</v>
      </c>
      <c r="B93" s="133" t="s">
        <v>178</v>
      </c>
      <c r="C93" s="195"/>
      <c r="D93" s="195"/>
      <c r="E93" s="195"/>
      <c r="F93" s="195"/>
      <c r="G93" s="72"/>
    </row>
    <row r="94" spans="1:7" hidden="1" x14ac:dyDescent="0.25">
      <c r="A94" s="72" t="s">
        <v>603</v>
      </c>
      <c r="B94" s="133" t="s">
        <v>178</v>
      </c>
      <c r="C94" s="195"/>
      <c r="D94" s="195"/>
      <c r="E94" s="195"/>
      <c r="F94" s="195"/>
      <c r="G94" s="72"/>
    </row>
    <row r="95" spans="1:7" hidden="1" x14ac:dyDescent="0.25">
      <c r="A95" s="72" t="s">
        <v>604</v>
      </c>
      <c r="B95" s="133" t="s">
        <v>178</v>
      </c>
      <c r="C95" s="195"/>
      <c r="D95" s="195"/>
      <c r="E95" s="195"/>
      <c r="F95" s="195"/>
      <c r="G95" s="72"/>
    </row>
    <row r="96" spans="1:7" hidden="1" x14ac:dyDescent="0.25">
      <c r="A96" s="72" t="s">
        <v>605</v>
      </c>
      <c r="B96" s="133" t="s">
        <v>178</v>
      </c>
      <c r="C96" s="195"/>
      <c r="D96" s="195"/>
      <c r="E96" s="195"/>
      <c r="F96" s="195"/>
      <c r="G96" s="72"/>
    </row>
    <row r="97" spans="1:7" hidden="1" x14ac:dyDescent="0.25">
      <c r="A97" s="72" t="s">
        <v>606</v>
      </c>
      <c r="B97" s="133" t="s">
        <v>178</v>
      </c>
      <c r="C97" s="195"/>
      <c r="D97" s="195"/>
      <c r="E97" s="195"/>
      <c r="F97" s="195"/>
      <c r="G97" s="72"/>
    </row>
    <row r="98" spans="1:7" ht="15" customHeight="1" x14ac:dyDescent="0.25">
      <c r="A98" s="75"/>
      <c r="B98" s="175" t="s">
        <v>1702</v>
      </c>
      <c r="C98" s="75" t="s">
        <v>512</v>
      </c>
      <c r="D98" s="75" t="s">
        <v>513</v>
      </c>
      <c r="E98" s="88"/>
      <c r="F98" s="74" t="s">
        <v>478</v>
      </c>
      <c r="G98" s="74"/>
    </row>
    <row r="99" spans="1:7" x14ac:dyDescent="0.25">
      <c r="A99" s="72" t="s">
        <v>607</v>
      </c>
      <c r="B99" s="196" t="s">
        <v>608</v>
      </c>
      <c r="C99" s="196">
        <v>0.16992364101458499</v>
      </c>
      <c r="D99" s="195"/>
      <c r="E99" s="195"/>
      <c r="F99" s="196">
        <v>0.16992364101458499</v>
      </c>
      <c r="G99" s="72"/>
    </row>
    <row r="100" spans="1:7" x14ac:dyDescent="0.25">
      <c r="A100" s="72" t="s">
        <v>609</v>
      </c>
      <c r="B100" s="196" t="s">
        <v>610</v>
      </c>
      <c r="C100" s="196">
        <v>0.13151664595123599</v>
      </c>
      <c r="D100" s="195"/>
      <c r="E100" s="195"/>
      <c r="F100" s="196">
        <v>0.13151664595123599</v>
      </c>
      <c r="G100" s="72"/>
    </row>
    <row r="101" spans="1:7" x14ac:dyDescent="0.25">
      <c r="A101" s="72" t="s">
        <v>611</v>
      </c>
      <c r="B101" s="196" t="s">
        <v>612</v>
      </c>
      <c r="C101" s="196">
        <v>0.14796028591563601</v>
      </c>
      <c r="D101" s="195"/>
      <c r="E101" s="195"/>
      <c r="F101" s="196">
        <v>0.14796028591563601</v>
      </c>
      <c r="G101" s="72"/>
    </row>
    <row r="102" spans="1:7" x14ac:dyDescent="0.25">
      <c r="A102" s="72" t="s">
        <v>613</v>
      </c>
      <c r="B102" s="196" t="s">
        <v>614</v>
      </c>
      <c r="C102" s="196">
        <v>0.1034251254217</v>
      </c>
      <c r="D102" s="195"/>
      <c r="E102" s="195"/>
      <c r="F102" s="196">
        <v>0.1034251254217</v>
      </c>
      <c r="G102" s="72"/>
    </row>
    <row r="103" spans="1:7" x14ac:dyDescent="0.25">
      <c r="A103" s="72" t="s">
        <v>615</v>
      </c>
      <c r="B103" s="196" t="s">
        <v>616</v>
      </c>
      <c r="C103" s="196">
        <v>0.108093149582571</v>
      </c>
      <c r="D103" s="195"/>
      <c r="E103" s="195"/>
      <c r="F103" s="196">
        <v>0.108093149582571</v>
      </c>
      <c r="G103" s="72"/>
    </row>
    <row r="104" spans="1:7" x14ac:dyDescent="0.25">
      <c r="A104" s="72" t="s">
        <v>617</v>
      </c>
      <c r="B104" s="196" t="s">
        <v>618</v>
      </c>
      <c r="C104" s="196">
        <v>6.9695711738782903E-2</v>
      </c>
      <c r="D104" s="195"/>
      <c r="E104" s="195"/>
      <c r="F104" s="196">
        <v>6.9695711738782903E-2</v>
      </c>
      <c r="G104" s="72"/>
    </row>
    <row r="105" spans="1:7" x14ac:dyDescent="0.25">
      <c r="A105" s="72" t="s">
        <v>619</v>
      </c>
      <c r="B105" s="196" t="s">
        <v>620</v>
      </c>
      <c r="C105" s="196">
        <v>7.9871651335227098E-2</v>
      </c>
      <c r="D105" s="195"/>
      <c r="E105" s="195"/>
      <c r="F105" s="196">
        <v>7.9871651335227098E-2</v>
      </c>
      <c r="G105" s="72"/>
    </row>
    <row r="106" spans="1:7" x14ac:dyDescent="0.25">
      <c r="A106" s="72" t="s">
        <v>621</v>
      </c>
      <c r="B106" s="196" t="s">
        <v>622</v>
      </c>
      <c r="C106" s="196">
        <v>6.2413968736292999E-2</v>
      </c>
      <c r="D106" s="195"/>
      <c r="E106" s="195"/>
      <c r="F106" s="196">
        <v>6.2413968736292999E-2</v>
      </c>
      <c r="G106" s="72"/>
    </row>
    <row r="107" spans="1:7" x14ac:dyDescent="0.25">
      <c r="A107" s="72" t="s">
        <v>623</v>
      </c>
      <c r="B107" s="196" t="s">
        <v>624</v>
      </c>
      <c r="C107" s="196">
        <v>5.3147809634037299E-2</v>
      </c>
      <c r="D107" s="195"/>
      <c r="E107" s="195"/>
      <c r="F107" s="196">
        <v>5.3147809634037299E-2</v>
      </c>
      <c r="G107" s="72"/>
    </row>
    <row r="108" spans="1:7" x14ac:dyDescent="0.25">
      <c r="A108" s="72" t="s">
        <v>625</v>
      </c>
      <c r="B108" s="196" t="s">
        <v>626</v>
      </c>
      <c r="C108" s="196">
        <v>4.2912173758682601E-2</v>
      </c>
      <c r="D108" s="195"/>
      <c r="E108" s="195"/>
      <c r="F108" s="196">
        <v>4.2912173758682601E-2</v>
      </c>
      <c r="G108" s="72"/>
    </row>
    <row r="109" spans="1:7" x14ac:dyDescent="0.25">
      <c r="A109" s="72" t="s">
        <v>627</v>
      </c>
      <c r="B109" s="196" t="s">
        <v>560</v>
      </c>
      <c r="C109" s="196">
        <v>2.9561238740695599E-2</v>
      </c>
      <c r="D109" s="195"/>
      <c r="E109" s="195"/>
      <c r="F109" s="196">
        <v>2.9561238740695599E-2</v>
      </c>
      <c r="G109" s="72"/>
    </row>
    <row r="110" spans="1:7" x14ac:dyDescent="0.25">
      <c r="A110" s="72" t="s">
        <v>628</v>
      </c>
      <c r="B110" s="196" t="s">
        <v>70</v>
      </c>
      <c r="C110" s="196">
        <v>1.4785981705537801E-3</v>
      </c>
      <c r="D110" s="195"/>
      <c r="E110" s="195"/>
      <c r="F110" s="196">
        <v>1.4785981705537801E-3</v>
      </c>
      <c r="G110" s="72"/>
    </row>
    <row r="111" spans="1:7" hidden="1" x14ac:dyDescent="0.25">
      <c r="A111" s="72" t="s">
        <v>629</v>
      </c>
      <c r="B111" s="80"/>
      <c r="C111" s="196"/>
      <c r="D111" s="195"/>
      <c r="E111" s="195"/>
      <c r="F111" s="195"/>
      <c r="G111" s="72"/>
    </row>
    <row r="112" spans="1:7" hidden="1" x14ac:dyDescent="0.25">
      <c r="A112" s="72" t="s">
        <v>630</v>
      </c>
      <c r="B112" s="80"/>
      <c r="C112" s="196"/>
      <c r="D112" s="195"/>
      <c r="E112" s="195"/>
      <c r="F112" s="195"/>
      <c r="G112" s="72"/>
    </row>
    <row r="113" spans="1:7" hidden="1" x14ac:dyDescent="0.25">
      <c r="A113" s="72" t="s">
        <v>631</v>
      </c>
      <c r="B113" s="80"/>
      <c r="C113" s="195"/>
      <c r="D113" s="195"/>
      <c r="E113" s="195"/>
      <c r="F113" s="195"/>
      <c r="G113" s="72"/>
    </row>
    <row r="114" spans="1:7" hidden="1" x14ac:dyDescent="0.25">
      <c r="A114" s="72" t="s">
        <v>632</v>
      </c>
      <c r="B114" s="80"/>
      <c r="C114" s="195"/>
      <c r="D114" s="195"/>
      <c r="E114" s="195"/>
      <c r="F114" s="195"/>
      <c r="G114" s="72"/>
    </row>
    <row r="115" spans="1:7" hidden="1" x14ac:dyDescent="0.25">
      <c r="A115" s="72" t="s">
        <v>633</v>
      </c>
      <c r="B115" s="80"/>
      <c r="C115" s="195"/>
      <c r="D115" s="195"/>
      <c r="E115" s="195"/>
      <c r="F115" s="195"/>
      <c r="G115" s="72"/>
    </row>
    <row r="116" spans="1:7" hidden="1" x14ac:dyDescent="0.25">
      <c r="A116" s="72" t="s">
        <v>634</v>
      </c>
      <c r="B116" s="80"/>
      <c r="C116" s="195"/>
      <c r="D116" s="195"/>
      <c r="E116" s="195"/>
      <c r="F116" s="195"/>
      <c r="G116" s="72"/>
    </row>
    <row r="117" spans="1:7" hidden="1" x14ac:dyDescent="0.25">
      <c r="A117" s="72" t="s">
        <v>635</v>
      </c>
      <c r="B117" s="80"/>
      <c r="C117" s="195"/>
      <c r="D117" s="195"/>
      <c r="E117" s="195"/>
      <c r="F117" s="195"/>
      <c r="G117" s="72"/>
    </row>
    <row r="118" spans="1:7" hidden="1" x14ac:dyDescent="0.25">
      <c r="A118" s="72" t="s">
        <v>636</v>
      </c>
      <c r="B118" s="80"/>
      <c r="C118" s="195"/>
      <c r="D118" s="195"/>
      <c r="E118" s="195"/>
      <c r="F118" s="195"/>
      <c r="G118" s="72"/>
    </row>
    <row r="119" spans="1:7" hidden="1" x14ac:dyDescent="0.25">
      <c r="A119" s="72" t="s">
        <v>637</v>
      </c>
      <c r="B119" s="80"/>
      <c r="C119" s="195"/>
      <c r="D119" s="195"/>
      <c r="E119" s="195"/>
      <c r="F119" s="195"/>
      <c r="G119" s="72"/>
    </row>
    <row r="120" spans="1:7" hidden="1" x14ac:dyDescent="0.25">
      <c r="A120" s="72" t="s">
        <v>638</v>
      </c>
      <c r="B120" s="80"/>
      <c r="C120" s="195"/>
      <c r="D120" s="195"/>
      <c r="E120" s="195"/>
      <c r="F120" s="195"/>
      <c r="G120" s="72"/>
    </row>
    <row r="121" spans="1:7" hidden="1" x14ac:dyDescent="0.25">
      <c r="A121" s="72" t="s">
        <v>639</v>
      </c>
      <c r="B121" s="80"/>
      <c r="C121" s="195"/>
      <c r="D121" s="195"/>
      <c r="E121" s="195"/>
      <c r="F121" s="195"/>
      <c r="G121" s="72"/>
    </row>
    <row r="122" spans="1:7" hidden="1" x14ac:dyDescent="0.25">
      <c r="A122" s="72" t="s">
        <v>640</v>
      </c>
      <c r="B122" s="80"/>
      <c r="C122" s="195"/>
      <c r="D122" s="195"/>
      <c r="E122" s="195"/>
      <c r="F122" s="195"/>
      <c r="G122" s="72"/>
    </row>
    <row r="123" spans="1:7" hidden="1" x14ac:dyDescent="0.25">
      <c r="A123" s="72" t="s">
        <v>641</v>
      </c>
      <c r="B123" s="80"/>
      <c r="C123" s="195"/>
      <c r="D123" s="195"/>
      <c r="E123" s="195"/>
      <c r="F123" s="195"/>
      <c r="G123" s="72"/>
    </row>
    <row r="124" spans="1:7" hidden="1" x14ac:dyDescent="0.25">
      <c r="A124" s="72" t="s">
        <v>642</v>
      </c>
      <c r="B124" s="80"/>
      <c r="C124" s="195"/>
      <c r="D124" s="195"/>
      <c r="E124" s="195"/>
      <c r="F124" s="195"/>
      <c r="G124" s="72"/>
    </row>
    <row r="125" spans="1:7" hidden="1" x14ac:dyDescent="0.25">
      <c r="A125" s="72" t="s">
        <v>643</v>
      </c>
      <c r="B125" s="80"/>
      <c r="C125" s="195"/>
      <c r="D125" s="195"/>
      <c r="E125" s="195"/>
      <c r="F125" s="195"/>
      <c r="G125" s="72"/>
    </row>
    <row r="126" spans="1:7" hidden="1" x14ac:dyDescent="0.25">
      <c r="A126" s="72" t="s">
        <v>644</v>
      </c>
      <c r="B126" s="80"/>
      <c r="C126" s="195"/>
      <c r="D126" s="195"/>
      <c r="E126" s="195"/>
      <c r="F126" s="195"/>
      <c r="G126" s="72"/>
    </row>
    <row r="127" spans="1:7" hidden="1" x14ac:dyDescent="0.25">
      <c r="A127" s="72" t="s">
        <v>645</v>
      </c>
      <c r="B127" s="80"/>
      <c r="C127" s="195"/>
      <c r="D127" s="195"/>
      <c r="E127" s="195"/>
      <c r="F127" s="195"/>
      <c r="G127" s="72"/>
    </row>
    <row r="128" spans="1:7" hidden="1" x14ac:dyDescent="0.25">
      <c r="A128" s="72" t="s">
        <v>646</v>
      </c>
      <c r="B128" s="80"/>
      <c r="C128" s="195"/>
      <c r="D128" s="195"/>
      <c r="E128" s="195"/>
      <c r="F128" s="195"/>
      <c r="G128" s="72"/>
    </row>
    <row r="129" spans="1:7" hidden="1" x14ac:dyDescent="0.25">
      <c r="A129" s="72" t="s">
        <v>647</v>
      </c>
      <c r="B129" s="80"/>
      <c r="C129" s="195"/>
      <c r="D129" s="195"/>
      <c r="E129" s="195"/>
      <c r="F129" s="195"/>
      <c r="G129" s="72"/>
    </row>
    <row r="130" spans="1:7" hidden="1" x14ac:dyDescent="0.25">
      <c r="A130" s="72" t="s">
        <v>1701</v>
      </c>
      <c r="B130" s="80"/>
      <c r="C130" s="195"/>
      <c r="D130" s="195"/>
      <c r="E130" s="195"/>
      <c r="F130" s="195"/>
      <c r="G130" s="72"/>
    </row>
    <row r="131" spans="1:7" hidden="1" x14ac:dyDescent="0.25">
      <c r="A131" s="72" t="s">
        <v>1700</v>
      </c>
      <c r="B131" s="80"/>
      <c r="C131" s="195"/>
      <c r="D131" s="195"/>
      <c r="E131" s="195"/>
      <c r="F131" s="195"/>
      <c r="G131" s="72"/>
    </row>
    <row r="132" spans="1:7" hidden="1" x14ac:dyDescent="0.25">
      <c r="A132" s="72" t="s">
        <v>1699</v>
      </c>
      <c r="B132" s="80"/>
      <c r="C132" s="195"/>
      <c r="D132" s="195"/>
      <c r="E132" s="195"/>
      <c r="F132" s="195"/>
      <c r="G132" s="72"/>
    </row>
    <row r="133" spans="1:7" hidden="1" x14ac:dyDescent="0.25">
      <c r="A133" s="72" t="s">
        <v>1698</v>
      </c>
      <c r="B133" s="80"/>
      <c r="C133" s="195"/>
      <c r="D133" s="195"/>
      <c r="E133" s="195"/>
      <c r="F133" s="195"/>
      <c r="G133" s="72"/>
    </row>
    <row r="134" spans="1:7" hidden="1" x14ac:dyDescent="0.25">
      <c r="A134" s="72" t="s">
        <v>1697</v>
      </c>
      <c r="B134" s="80"/>
      <c r="C134" s="195"/>
      <c r="D134" s="195"/>
      <c r="E134" s="195"/>
      <c r="F134" s="195"/>
      <c r="G134" s="72"/>
    </row>
    <row r="135" spans="1:7" hidden="1" x14ac:dyDescent="0.25">
      <c r="A135" s="72" t="s">
        <v>1696</v>
      </c>
      <c r="B135" s="80"/>
      <c r="C135" s="195"/>
      <c r="D135" s="195"/>
      <c r="E135" s="195"/>
      <c r="F135" s="195"/>
      <c r="G135" s="72"/>
    </row>
    <row r="136" spans="1:7" hidden="1" x14ac:dyDescent="0.25">
      <c r="A136" s="72" t="s">
        <v>1695</v>
      </c>
      <c r="B136" s="80"/>
      <c r="C136" s="195"/>
      <c r="D136" s="195"/>
      <c r="E136" s="195"/>
      <c r="F136" s="195"/>
      <c r="G136" s="72"/>
    </row>
    <row r="137" spans="1:7" hidden="1" x14ac:dyDescent="0.25">
      <c r="A137" s="72" t="s">
        <v>1694</v>
      </c>
      <c r="B137" s="80"/>
      <c r="C137" s="195"/>
      <c r="D137" s="195"/>
      <c r="E137" s="195"/>
      <c r="F137" s="195"/>
      <c r="G137" s="72"/>
    </row>
    <row r="138" spans="1:7" hidden="1" x14ac:dyDescent="0.25">
      <c r="A138" s="72" t="s">
        <v>1693</v>
      </c>
      <c r="B138" s="80"/>
      <c r="C138" s="195"/>
      <c r="D138" s="195"/>
      <c r="E138" s="195"/>
      <c r="F138" s="195"/>
      <c r="G138" s="72"/>
    </row>
    <row r="139" spans="1:7" hidden="1" x14ac:dyDescent="0.25">
      <c r="A139" s="72" t="s">
        <v>1692</v>
      </c>
      <c r="B139" s="80"/>
      <c r="C139" s="195"/>
      <c r="D139" s="195"/>
      <c r="E139" s="195"/>
      <c r="F139" s="195"/>
      <c r="G139" s="72"/>
    </row>
    <row r="140" spans="1:7" hidden="1" x14ac:dyDescent="0.25">
      <c r="A140" s="72" t="s">
        <v>1691</v>
      </c>
      <c r="B140" s="80"/>
      <c r="C140" s="195"/>
      <c r="D140" s="195"/>
      <c r="E140" s="195"/>
      <c r="F140" s="195"/>
      <c r="G140" s="72"/>
    </row>
    <row r="141" spans="1:7" hidden="1" x14ac:dyDescent="0.25">
      <c r="A141" s="72" t="s">
        <v>1690</v>
      </c>
      <c r="B141" s="80"/>
      <c r="C141" s="195"/>
      <c r="D141" s="195"/>
      <c r="E141" s="195"/>
      <c r="F141" s="195"/>
      <c r="G141" s="72"/>
    </row>
    <row r="142" spans="1:7" hidden="1" x14ac:dyDescent="0.25">
      <c r="A142" s="72" t="s">
        <v>1689</v>
      </c>
      <c r="B142" s="80"/>
      <c r="C142" s="195"/>
      <c r="D142" s="195"/>
      <c r="E142" s="195"/>
      <c r="F142" s="195"/>
      <c r="G142" s="72"/>
    </row>
    <row r="143" spans="1:7" hidden="1" x14ac:dyDescent="0.25">
      <c r="A143" s="72" t="s">
        <v>1688</v>
      </c>
      <c r="B143" s="80"/>
      <c r="C143" s="195"/>
      <c r="D143" s="195"/>
      <c r="E143" s="195"/>
      <c r="F143" s="195"/>
      <c r="G143" s="72"/>
    </row>
    <row r="144" spans="1:7" hidden="1" x14ac:dyDescent="0.25">
      <c r="A144" s="72" t="s">
        <v>1687</v>
      </c>
      <c r="B144" s="80"/>
      <c r="C144" s="195"/>
      <c r="D144" s="195"/>
      <c r="E144" s="195"/>
      <c r="F144" s="195"/>
      <c r="G144" s="72"/>
    </row>
    <row r="145" spans="1:7" hidden="1" x14ac:dyDescent="0.25">
      <c r="A145" s="72" t="s">
        <v>1686</v>
      </c>
      <c r="B145" s="80"/>
      <c r="C145" s="195"/>
      <c r="D145" s="195"/>
      <c r="E145" s="195"/>
      <c r="F145" s="195"/>
      <c r="G145" s="72"/>
    </row>
    <row r="146" spans="1:7" hidden="1" x14ac:dyDescent="0.25">
      <c r="A146" s="72" t="s">
        <v>1685</v>
      </c>
      <c r="B146" s="80"/>
      <c r="C146" s="195"/>
      <c r="D146" s="195"/>
      <c r="E146" s="195"/>
      <c r="F146" s="195"/>
      <c r="G146" s="72"/>
    </row>
    <row r="147" spans="1:7" hidden="1" x14ac:dyDescent="0.25">
      <c r="A147" s="72" t="s">
        <v>1684</v>
      </c>
      <c r="B147" s="80"/>
      <c r="C147" s="195"/>
      <c r="D147" s="195"/>
      <c r="E147" s="195"/>
      <c r="F147" s="195"/>
      <c r="G147" s="72"/>
    </row>
    <row r="148" spans="1:7" hidden="1" x14ac:dyDescent="0.25">
      <c r="A148" s="72" t="s">
        <v>1683</v>
      </c>
      <c r="B148" s="80"/>
      <c r="C148" s="195"/>
      <c r="D148" s="195"/>
      <c r="E148" s="195"/>
      <c r="F148" s="195"/>
      <c r="G148" s="72"/>
    </row>
    <row r="149" spans="1:7" ht="15" customHeight="1" x14ac:dyDescent="0.25">
      <c r="A149" s="75"/>
      <c r="B149" s="76" t="s">
        <v>648</v>
      </c>
      <c r="C149" s="75" t="s">
        <v>512</v>
      </c>
      <c r="D149" s="75" t="s">
        <v>513</v>
      </c>
      <c r="E149" s="88"/>
      <c r="F149" s="74" t="s">
        <v>478</v>
      </c>
      <c r="G149" s="74"/>
    </row>
    <row r="150" spans="1:7" x14ac:dyDescent="0.25">
      <c r="A150" s="72" t="s">
        <v>649</v>
      </c>
      <c r="B150" s="72" t="s">
        <v>650</v>
      </c>
      <c r="C150" s="196">
        <v>0.92189819490946201</v>
      </c>
      <c r="D150" s="195"/>
      <c r="E150" s="207"/>
      <c r="F150" s="196">
        <v>0.92189819490946201</v>
      </c>
    </row>
    <row r="151" spans="1:7" x14ac:dyDescent="0.25">
      <c r="A151" s="72" t="s">
        <v>651</v>
      </c>
      <c r="B151" s="72" t="s">
        <v>652</v>
      </c>
      <c r="C151" s="196">
        <v>0</v>
      </c>
      <c r="D151" s="195"/>
      <c r="E151" s="207"/>
      <c r="F151" s="196">
        <v>0</v>
      </c>
    </row>
    <row r="152" spans="1:7" x14ac:dyDescent="0.25">
      <c r="A152" s="72" t="s">
        <v>653</v>
      </c>
      <c r="B152" s="72" t="s">
        <v>70</v>
      </c>
      <c r="C152" s="196">
        <v>7.8101805090525001E-2</v>
      </c>
      <c r="D152" s="195"/>
      <c r="E152" s="207"/>
      <c r="F152" s="196">
        <v>7.8101805090525001E-2</v>
      </c>
    </row>
    <row r="153" spans="1:7" x14ac:dyDescent="0.25">
      <c r="A153" s="72" t="s">
        <v>654</v>
      </c>
      <c r="C153" s="195"/>
      <c r="D153" s="195"/>
      <c r="E153" s="207"/>
      <c r="F153" s="195"/>
    </row>
    <row r="154" spans="1:7" x14ac:dyDescent="0.25">
      <c r="A154" s="72" t="s">
        <v>655</v>
      </c>
      <c r="C154" s="195"/>
      <c r="D154" s="195"/>
      <c r="E154" s="207"/>
      <c r="F154" s="195"/>
    </row>
    <row r="155" spans="1:7" x14ac:dyDescent="0.25">
      <c r="A155" s="72" t="s">
        <v>656</v>
      </c>
      <c r="C155" s="195"/>
      <c r="D155" s="195"/>
      <c r="E155" s="207"/>
      <c r="F155" s="195"/>
    </row>
    <row r="156" spans="1:7" x14ac:dyDescent="0.25">
      <c r="A156" s="72" t="s">
        <v>657</v>
      </c>
      <c r="C156" s="195"/>
      <c r="D156" s="195"/>
      <c r="E156" s="207"/>
      <c r="F156" s="195"/>
    </row>
    <row r="157" spans="1:7" x14ac:dyDescent="0.25">
      <c r="A157" s="72" t="s">
        <v>658</v>
      </c>
      <c r="C157" s="195"/>
      <c r="D157" s="195"/>
      <c r="E157" s="207"/>
      <c r="F157" s="195"/>
    </row>
    <row r="158" spans="1:7" x14ac:dyDescent="0.25">
      <c r="A158" s="72" t="s">
        <v>659</v>
      </c>
      <c r="C158" s="195"/>
      <c r="D158" s="195"/>
      <c r="E158" s="207"/>
      <c r="F158" s="195"/>
    </row>
    <row r="159" spans="1:7" ht="15" customHeight="1" x14ac:dyDescent="0.25">
      <c r="A159" s="75"/>
      <c r="B159" s="76" t="s">
        <v>660</v>
      </c>
      <c r="C159" s="75" t="s">
        <v>512</v>
      </c>
      <c r="D159" s="75" t="s">
        <v>513</v>
      </c>
      <c r="E159" s="88"/>
      <c r="F159" s="74" t="s">
        <v>478</v>
      </c>
      <c r="G159" s="74"/>
    </row>
    <row r="160" spans="1:7" x14ac:dyDescent="0.25">
      <c r="A160" s="72" t="s">
        <v>661</v>
      </c>
      <c r="B160" s="72" t="s">
        <v>662</v>
      </c>
      <c r="C160" s="196">
        <v>2.63897341196857E-2</v>
      </c>
      <c r="D160" s="195"/>
      <c r="E160" s="207"/>
      <c r="F160" s="196">
        <v>2.63897341196857E-2</v>
      </c>
    </row>
    <row r="161" spans="1:7" x14ac:dyDescent="0.25">
      <c r="A161" s="72" t="s">
        <v>663</v>
      </c>
      <c r="B161" s="72" t="s">
        <v>664</v>
      </c>
      <c r="C161" s="196">
        <v>0.97361026588031396</v>
      </c>
      <c r="D161" s="195"/>
      <c r="E161" s="207"/>
      <c r="F161" s="196">
        <v>0.97361026588031396</v>
      </c>
    </row>
    <row r="162" spans="1:7" x14ac:dyDescent="0.25">
      <c r="A162" s="72" t="s">
        <v>665</v>
      </c>
      <c r="B162" s="72" t="s">
        <v>70</v>
      </c>
      <c r="C162" s="196">
        <v>0</v>
      </c>
      <c r="D162" s="195"/>
      <c r="E162" s="207"/>
      <c r="F162" s="196">
        <v>0</v>
      </c>
    </row>
    <row r="163" spans="1:7" x14ac:dyDescent="0.25">
      <c r="A163" s="72" t="s">
        <v>666</v>
      </c>
      <c r="E163" s="71"/>
    </row>
    <row r="164" spans="1:7" x14ac:dyDescent="0.25">
      <c r="A164" s="72" t="s">
        <v>667</v>
      </c>
      <c r="E164" s="71"/>
    </row>
    <row r="165" spans="1:7" x14ac:dyDescent="0.25">
      <c r="A165" s="72" t="s">
        <v>668</v>
      </c>
      <c r="E165" s="71"/>
    </row>
    <row r="166" spans="1:7" x14ac:dyDescent="0.25">
      <c r="A166" s="72" t="s">
        <v>669</v>
      </c>
      <c r="E166" s="71"/>
    </row>
    <row r="167" spans="1:7" x14ac:dyDescent="0.25">
      <c r="A167" s="72" t="s">
        <v>670</v>
      </c>
      <c r="E167" s="71"/>
    </row>
    <row r="168" spans="1:7" x14ac:dyDescent="0.25">
      <c r="A168" s="72" t="s">
        <v>671</v>
      </c>
      <c r="E168" s="71"/>
    </row>
    <row r="169" spans="1:7" ht="15" customHeight="1" x14ac:dyDescent="0.25">
      <c r="A169" s="75"/>
      <c r="B169" s="76" t="s">
        <v>672</v>
      </c>
      <c r="C169" s="75" t="s">
        <v>512</v>
      </c>
      <c r="D169" s="75" t="s">
        <v>513</v>
      </c>
      <c r="E169" s="88"/>
      <c r="F169" s="74" t="s">
        <v>478</v>
      </c>
      <c r="G169" s="74"/>
    </row>
    <row r="170" spans="1:7" x14ac:dyDescent="0.25">
      <c r="A170" s="72" t="s">
        <v>673</v>
      </c>
      <c r="B170" s="161" t="s">
        <v>674</v>
      </c>
      <c r="C170" s="196">
        <v>4.4061552368060801E-2</v>
      </c>
      <c r="D170" s="196"/>
      <c r="E170" s="207"/>
      <c r="F170" s="196">
        <v>4.4061552368060801E-2</v>
      </c>
    </row>
    <row r="171" spans="1:7" x14ac:dyDescent="0.25">
      <c r="A171" s="72" t="s">
        <v>675</v>
      </c>
      <c r="B171" s="161" t="s">
        <v>1682</v>
      </c>
      <c r="C171" s="196">
        <v>8.3180889950251996E-2</v>
      </c>
      <c r="D171" s="195"/>
      <c r="E171" s="207"/>
      <c r="F171" s="196">
        <v>8.3180889950251996E-2</v>
      </c>
    </row>
    <row r="172" spans="1:7" x14ac:dyDescent="0.25">
      <c r="A172" s="72" t="s">
        <v>676</v>
      </c>
      <c r="B172" s="161" t="s">
        <v>1681</v>
      </c>
      <c r="C172" s="196">
        <v>0.15268161310053099</v>
      </c>
      <c r="D172" s="195"/>
      <c r="E172" s="195"/>
      <c r="F172" s="196">
        <v>0.15268161310053099</v>
      </c>
    </row>
    <row r="173" spans="1:7" x14ac:dyDescent="0.25">
      <c r="A173" s="72" t="s">
        <v>677</v>
      </c>
      <c r="B173" s="161" t="s">
        <v>1680</v>
      </c>
      <c r="C173" s="196">
        <v>0.187179199815772</v>
      </c>
      <c r="D173" s="195"/>
      <c r="E173" s="195"/>
      <c r="F173" s="196">
        <v>0.187179199815772</v>
      </c>
    </row>
    <row r="174" spans="1:7" x14ac:dyDescent="0.25">
      <c r="A174" s="72" t="s">
        <v>678</v>
      </c>
      <c r="B174" s="161" t="s">
        <v>1679</v>
      </c>
      <c r="C174" s="196">
        <v>0.53289674476538396</v>
      </c>
      <c r="D174" s="195"/>
      <c r="E174" s="195"/>
      <c r="F174" s="196">
        <v>0.53289674476538396</v>
      </c>
    </row>
    <row r="175" spans="1:7" x14ac:dyDescent="0.25">
      <c r="A175" s="72" t="s">
        <v>679</v>
      </c>
      <c r="B175" s="86"/>
      <c r="C175" s="195"/>
      <c r="D175" s="195"/>
      <c r="E175" s="195"/>
      <c r="F175" s="195"/>
    </row>
    <row r="176" spans="1:7" x14ac:dyDescent="0.25">
      <c r="A176" s="72" t="s">
        <v>680</v>
      </c>
      <c r="B176" s="86"/>
      <c r="C176" s="195"/>
      <c r="D176" s="195"/>
      <c r="E176" s="195"/>
      <c r="F176" s="195"/>
    </row>
    <row r="177" spans="1:7" x14ac:dyDescent="0.25">
      <c r="A177" s="72" t="s">
        <v>681</v>
      </c>
      <c r="B177" s="161"/>
      <c r="C177" s="195"/>
      <c r="D177" s="195"/>
      <c r="E177" s="195"/>
      <c r="F177" s="195"/>
    </row>
    <row r="178" spans="1:7" x14ac:dyDescent="0.25">
      <c r="A178" s="72" t="s">
        <v>682</v>
      </c>
      <c r="B178" s="161"/>
      <c r="C178" s="195"/>
      <c r="D178" s="195"/>
      <c r="E178" s="195"/>
      <c r="F178" s="195"/>
    </row>
    <row r="179" spans="1:7" ht="15" customHeight="1" x14ac:dyDescent="0.25">
      <c r="A179" s="75"/>
      <c r="B179" s="175" t="s">
        <v>683</v>
      </c>
      <c r="C179" s="75" t="s">
        <v>512</v>
      </c>
      <c r="D179" s="75" t="s">
        <v>513</v>
      </c>
      <c r="E179" s="75"/>
      <c r="F179" s="75" t="s">
        <v>478</v>
      </c>
      <c r="G179" s="74"/>
    </row>
    <row r="180" spans="1:7" x14ac:dyDescent="0.25">
      <c r="A180" s="72" t="s">
        <v>684</v>
      </c>
      <c r="B180" s="72" t="s">
        <v>1678</v>
      </c>
      <c r="C180" s="184">
        <v>1.54852608642856E-4</v>
      </c>
      <c r="D180" s="184"/>
      <c r="E180" s="207"/>
      <c r="F180" s="184">
        <v>1.54852608642856E-4</v>
      </c>
    </row>
    <row r="181" spans="1:7" x14ac:dyDescent="0.25">
      <c r="A181" s="72" t="s">
        <v>685</v>
      </c>
      <c r="B181" s="72" t="s">
        <v>686</v>
      </c>
      <c r="C181" s="184">
        <v>3.4126808553825302E-19</v>
      </c>
      <c r="D181" s="184"/>
      <c r="E181" s="207"/>
      <c r="F181" s="184">
        <v>3.4126808553825302E-19</v>
      </c>
      <c r="G181" s="195"/>
    </row>
    <row r="182" spans="1:7" x14ac:dyDescent="0.25">
      <c r="A182" s="72" t="s">
        <v>687</v>
      </c>
      <c r="B182" s="208"/>
      <c r="C182" s="195"/>
      <c r="D182" s="195"/>
      <c r="E182" s="207"/>
      <c r="F182" s="195"/>
    </row>
    <row r="183" spans="1:7" x14ac:dyDescent="0.25">
      <c r="A183" s="72" t="s">
        <v>688</v>
      </c>
      <c r="B183" s="208"/>
      <c r="D183" s="195"/>
      <c r="E183" s="207"/>
      <c r="F183" s="195"/>
    </row>
    <row r="184" spans="1:7" x14ac:dyDescent="0.25">
      <c r="A184" s="72" t="s">
        <v>689</v>
      </c>
      <c r="B184" s="208"/>
      <c r="C184" s="195"/>
      <c r="D184" s="195"/>
      <c r="E184" s="207"/>
      <c r="F184" s="195"/>
    </row>
    <row r="185" spans="1:7" ht="18" x14ac:dyDescent="0.25">
      <c r="A185" s="205"/>
      <c r="B185" s="206" t="s">
        <v>475</v>
      </c>
      <c r="C185" s="205"/>
      <c r="D185" s="205"/>
      <c r="E185" s="205"/>
      <c r="F185" s="204"/>
      <c r="G185" s="204"/>
    </row>
    <row r="186" spans="1:7" ht="15" customHeight="1" x14ac:dyDescent="0.25">
      <c r="A186" s="75"/>
      <c r="B186" s="76" t="s">
        <v>690</v>
      </c>
      <c r="C186" s="75" t="s">
        <v>691</v>
      </c>
      <c r="D186" s="75" t="s">
        <v>692</v>
      </c>
      <c r="E186" s="88"/>
      <c r="F186" s="75" t="s">
        <v>512</v>
      </c>
      <c r="G186" s="75" t="s">
        <v>693</v>
      </c>
    </row>
    <row r="187" spans="1:7" x14ac:dyDescent="0.25">
      <c r="A187" s="72" t="s">
        <v>694</v>
      </c>
      <c r="B187" s="80" t="s">
        <v>695</v>
      </c>
      <c r="C187" s="200">
        <v>69.7395728726475</v>
      </c>
      <c r="E187" s="168"/>
      <c r="F187" s="102"/>
      <c r="G187" s="102"/>
    </row>
    <row r="188" spans="1:7" x14ac:dyDescent="0.25">
      <c r="A188" s="168"/>
      <c r="B188" s="203"/>
      <c r="C188" s="168"/>
      <c r="D188" s="168"/>
      <c r="E188" s="168"/>
      <c r="F188" s="102"/>
      <c r="G188" s="102"/>
    </row>
    <row r="189" spans="1:7" x14ac:dyDescent="0.25">
      <c r="B189" s="80" t="s">
        <v>696</v>
      </c>
      <c r="C189" s="168"/>
      <c r="D189" s="168"/>
      <c r="E189" s="168"/>
      <c r="F189" s="102"/>
      <c r="G189" s="102"/>
    </row>
    <row r="190" spans="1:7" x14ac:dyDescent="0.25">
      <c r="A190" s="72" t="s">
        <v>697</v>
      </c>
      <c r="B190" s="200" t="s">
        <v>698</v>
      </c>
      <c r="C190" s="200">
        <v>1225.73200725999</v>
      </c>
      <c r="D190" s="201">
        <v>32341</v>
      </c>
      <c r="E190" s="168"/>
      <c r="F190" s="156">
        <f t="shared" ref="F190:F213" si="1">IF($C$214=0,"",IF(C190="[for completion]","",IF(C190="","",C190/$C$214)))</f>
        <v>0.41830321550057747</v>
      </c>
      <c r="G190" s="156">
        <f t="shared" ref="G190:G213" si="2">IF($D$214=0,"",IF(D190="[for completion]","",IF(D190="","",D190/$D$214)))</f>
        <v>0.7697122593236071</v>
      </c>
    </row>
    <row r="191" spans="1:7" x14ac:dyDescent="0.25">
      <c r="A191" s="72" t="s">
        <v>699</v>
      </c>
      <c r="B191" s="200" t="s">
        <v>700</v>
      </c>
      <c r="C191" s="200">
        <v>1012.95411988</v>
      </c>
      <c r="D191" s="201">
        <v>7299</v>
      </c>
      <c r="E191" s="168"/>
      <c r="F191" s="156">
        <f t="shared" si="1"/>
        <v>0.34568891322953416</v>
      </c>
      <c r="G191" s="156">
        <f t="shared" si="2"/>
        <v>0.17371540090915583</v>
      </c>
    </row>
    <row r="192" spans="1:7" x14ac:dyDescent="0.25">
      <c r="A192" s="72" t="s">
        <v>701</v>
      </c>
      <c r="B192" s="200" t="s">
        <v>702</v>
      </c>
      <c r="C192" s="200">
        <v>408.29688555000001</v>
      </c>
      <c r="D192" s="201">
        <v>1700</v>
      </c>
      <c r="E192" s="168"/>
      <c r="F192" s="156">
        <f t="shared" si="1"/>
        <v>0.13933869646287991</v>
      </c>
      <c r="G192" s="156">
        <f t="shared" si="2"/>
        <v>4.045981388485613E-2</v>
      </c>
    </row>
    <row r="193" spans="1:7" x14ac:dyDescent="0.25">
      <c r="A193" s="72" t="s">
        <v>703</v>
      </c>
      <c r="B193" s="200" t="s">
        <v>704</v>
      </c>
      <c r="C193" s="200">
        <v>155.96026627000001</v>
      </c>
      <c r="D193" s="201">
        <v>457</v>
      </c>
      <c r="E193" s="168"/>
      <c r="F193" s="156">
        <f t="shared" si="1"/>
        <v>5.3224261489999154E-2</v>
      </c>
      <c r="G193" s="156">
        <f t="shared" si="2"/>
        <v>1.0876549967870148E-2</v>
      </c>
    </row>
    <row r="194" spans="1:7" x14ac:dyDescent="0.25">
      <c r="A194" s="72" t="s">
        <v>705</v>
      </c>
      <c r="B194" s="200" t="s">
        <v>706</v>
      </c>
      <c r="C194" s="200">
        <v>127.30435443</v>
      </c>
      <c r="D194" s="201">
        <v>220</v>
      </c>
      <c r="E194" s="168"/>
      <c r="F194" s="156">
        <f t="shared" si="1"/>
        <v>4.3444913317009386E-2</v>
      </c>
      <c r="G194" s="156">
        <f t="shared" si="2"/>
        <v>5.235975914510793E-3</v>
      </c>
    </row>
    <row r="195" spans="1:7" hidden="1" x14ac:dyDescent="0.25">
      <c r="A195" s="72" t="s">
        <v>707</v>
      </c>
      <c r="B195" s="80"/>
      <c r="C195" s="200"/>
      <c r="D195" s="199"/>
      <c r="E195" s="168"/>
      <c r="F195" s="156" t="str">
        <f t="shared" si="1"/>
        <v/>
      </c>
      <c r="G195" s="156" t="str">
        <f t="shared" si="2"/>
        <v/>
      </c>
    </row>
    <row r="196" spans="1:7" hidden="1" x14ac:dyDescent="0.25">
      <c r="A196" s="72" t="s">
        <v>708</v>
      </c>
      <c r="B196" s="80"/>
      <c r="C196" s="200"/>
      <c r="D196" s="199"/>
      <c r="E196" s="168"/>
      <c r="F196" s="156" t="str">
        <f t="shared" si="1"/>
        <v/>
      </c>
      <c r="G196" s="156" t="str">
        <f t="shared" si="2"/>
        <v/>
      </c>
    </row>
    <row r="197" spans="1:7" hidden="1" x14ac:dyDescent="0.25">
      <c r="A197" s="72" t="s">
        <v>709</v>
      </c>
      <c r="B197" s="80"/>
      <c r="C197" s="200"/>
      <c r="D197" s="199"/>
      <c r="E197" s="168"/>
      <c r="F197" s="156" t="str">
        <f t="shared" si="1"/>
        <v/>
      </c>
      <c r="G197" s="156" t="str">
        <f t="shared" si="2"/>
        <v/>
      </c>
    </row>
    <row r="198" spans="1:7" hidden="1" x14ac:dyDescent="0.25">
      <c r="A198" s="72" t="s">
        <v>710</v>
      </c>
      <c r="B198" s="80"/>
      <c r="C198" s="155"/>
      <c r="D198" s="199"/>
      <c r="E198" s="168"/>
      <c r="F198" s="156" t="str">
        <f t="shared" si="1"/>
        <v/>
      </c>
      <c r="G198" s="156" t="str">
        <f t="shared" si="2"/>
        <v/>
      </c>
    </row>
    <row r="199" spans="1:7" hidden="1" x14ac:dyDescent="0.25">
      <c r="A199" s="72" t="s">
        <v>711</v>
      </c>
      <c r="B199" s="80"/>
      <c r="C199" s="155"/>
      <c r="D199" s="199"/>
      <c r="E199" s="80"/>
      <c r="F199" s="156" t="str">
        <f t="shared" si="1"/>
        <v/>
      </c>
      <c r="G199" s="156" t="str">
        <f t="shared" si="2"/>
        <v/>
      </c>
    </row>
    <row r="200" spans="1:7" hidden="1" x14ac:dyDescent="0.25">
      <c r="A200" s="72" t="s">
        <v>712</v>
      </c>
      <c r="B200" s="80"/>
      <c r="C200" s="155"/>
      <c r="D200" s="199"/>
      <c r="E200" s="80"/>
      <c r="F200" s="156" t="str">
        <f t="shared" si="1"/>
        <v/>
      </c>
      <c r="G200" s="156" t="str">
        <f t="shared" si="2"/>
        <v/>
      </c>
    </row>
    <row r="201" spans="1:7" hidden="1" x14ac:dyDescent="0.25">
      <c r="A201" s="72" t="s">
        <v>713</v>
      </c>
      <c r="B201" s="80"/>
      <c r="C201" s="155"/>
      <c r="D201" s="199"/>
      <c r="E201" s="80"/>
      <c r="F201" s="156" t="str">
        <f t="shared" si="1"/>
        <v/>
      </c>
      <c r="G201" s="156" t="str">
        <f t="shared" si="2"/>
        <v/>
      </c>
    </row>
    <row r="202" spans="1:7" hidden="1" x14ac:dyDescent="0.25">
      <c r="A202" s="72" t="s">
        <v>714</v>
      </c>
      <c r="B202" s="80"/>
      <c r="C202" s="155"/>
      <c r="D202" s="199"/>
      <c r="E202" s="80"/>
      <c r="F202" s="156" t="str">
        <f t="shared" si="1"/>
        <v/>
      </c>
      <c r="G202" s="156" t="str">
        <f t="shared" si="2"/>
        <v/>
      </c>
    </row>
    <row r="203" spans="1:7" hidden="1" x14ac:dyDescent="0.25">
      <c r="A203" s="72" t="s">
        <v>715</v>
      </c>
      <c r="B203" s="80"/>
      <c r="C203" s="155"/>
      <c r="D203" s="199"/>
      <c r="E203" s="80"/>
      <c r="F203" s="156" t="str">
        <f t="shared" si="1"/>
        <v/>
      </c>
      <c r="G203" s="156" t="str">
        <f t="shared" si="2"/>
        <v/>
      </c>
    </row>
    <row r="204" spans="1:7" hidden="1" x14ac:dyDescent="0.25">
      <c r="A204" s="72" t="s">
        <v>716</v>
      </c>
      <c r="B204" s="80"/>
      <c r="C204" s="155"/>
      <c r="D204" s="199"/>
      <c r="E204" s="80"/>
      <c r="F204" s="156" t="str">
        <f t="shared" si="1"/>
        <v/>
      </c>
      <c r="G204" s="156" t="str">
        <f t="shared" si="2"/>
        <v/>
      </c>
    </row>
    <row r="205" spans="1:7" hidden="1" x14ac:dyDescent="0.25">
      <c r="A205" s="72" t="s">
        <v>717</v>
      </c>
      <c r="B205" s="80"/>
      <c r="C205" s="155"/>
      <c r="D205" s="199"/>
      <c r="F205" s="156" t="str">
        <f t="shared" si="1"/>
        <v/>
      </c>
      <c r="G205" s="156" t="str">
        <f t="shared" si="2"/>
        <v/>
      </c>
    </row>
    <row r="206" spans="1:7" hidden="1" x14ac:dyDescent="0.25">
      <c r="A206" s="72" t="s">
        <v>718</v>
      </c>
      <c r="B206" s="80"/>
      <c r="C206" s="155"/>
      <c r="D206" s="199"/>
      <c r="E206" s="197"/>
      <c r="F206" s="156" t="str">
        <f t="shared" si="1"/>
        <v/>
      </c>
      <c r="G206" s="156" t="str">
        <f t="shared" si="2"/>
        <v/>
      </c>
    </row>
    <row r="207" spans="1:7" hidden="1" x14ac:dyDescent="0.25">
      <c r="A207" s="72" t="s">
        <v>719</v>
      </c>
      <c r="B207" s="80"/>
      <c r="C207" s="155"/>
      <c r="D207" s="199"/>
      <c r="E207" s="197"/>
      <c r="F207" s="156" t="str">
        <f t="shared" si="1"/>
        <v/>
      </c>
      <c r="G207" s="156" t="str">
        <f t="shared" si="2"/>
        <v/>
      </c>
    </row>
    <row r="208" spans="1:7" hidden="1" x14ac:dyDescent="0.25">
      <c r="A208" s="72" t="s">
        <v>720</v>
      </c>
      <c r="B208" s="80"/>
      <c r="C208" s="155"/>
      <c r="D208" s="199"/>
      <c r="E208" s="197"/>
      <c r="F208" s="156" t="str">
        <f t="shared" si="1"/>
        <v/>
      </c>
      <c r="G208" s="156" t="str">
        <f t="shared" si="2"/>
        <v/>
      </c>
    </row>
    <row r="209" spans="1:7" hidden="1" x14ac:dyDescent="0.25">
      <c r="A209" s="72" t="s">
        <v>721</v>
      </c>
      <c r="B209" s="80"/>
      <c r="C209" s="155"/>
      <c r="D209" s="199"/>
      <c r="E209" s="197"/>
      <c r="F209" s="156" t="str">
        <f t="shared" si="1"/>
        <v/>
      </c>
      <c r="G209" s="156" t="str">
        <f t="shared" si="2"/>
        <v/>
      </c>
    </row>
    <row r="210" spans="1:7" hidden="1" x14ac:dyDescent="0.25">
      <c r="A210" s="72" t="s">
        <v>722</v>
      </c>
      <c r="B210" s="80"/>
      <c r="C210" s="155"/>
      <c r="D210" s="199"/>
      <c r="E210" s="197"/>
      <c r="F210" s="156" t="str">
        <f t="shared" si="1"/>
        <v/>
      </c>
      <c r="G210" s="156" t="str">
        <f t="shared" si="2"/>
        <v/>
      </c>
    </row>
    <row r="211" spans="1:7" hidden="1" x14ac:dyDescent="0.25">
      <c r="A211" s="72" t="s">
        <v>723</v>
      </c>
      <c r="B211" s="80"/>
      <c r="C211" s="155"/>
      <c r="D211" s="199"/>
      <c r="E211" s="197"/>
      <c r="F211" s="156" t="str">
        <f t="shared" si="1"/>
        <v/>
      </c>
      <c r="G211" s="156" t="str">
        <f t="shared" si="2"/>
        <v/>
      </c>
    </row>
    <row r="212" spans="1:7" hidden="1" x14ac:dyDescent="0.25">
      <c r="A212" s="72" t="s">
        <v>724</v>
      </c>
      <c r="B212" s="80"/>
      <c r="C212" s="155"/>
      <c r="D212" s="199"/>
      <c r="E212" s="197"/>
      <c r="F212" s="156" t="str">
        <f t="shared" si="1"/>
        <v/>
      </c>
      <c r="G212" s="156" t="str">
        <f t="shared" si="2"/>
        <v/>
      </c>
    </row>
    <row r="213" spans="1:7" hidden="1" x14ac:dyDescent="0.25">
      <c r="A213" s="72" t="s">
        <v>725</v>
      </c>
      <c r="B213" s="80"/>
      <c r="C213" s="155"/>
      <c r="D213" s="199"/>
      <c r="E213" s="197"/>
      <c r="F213" s="156" t="str">
        <f t="shared" si="1"/>
        <v/>
      </c>
      <c r="G213" s="156" t="str">
        <f t="shared" si="2"/>
        <v/>
      </c>
    </row>
    <row r="214" spans="1:7" x14ac:dyDescent="0.25">
      <c r="A214" s="72" t="s">
        <v>726</v>
      </c>
      <c r="B214" s="164" t="s">
        <v>72</v>
      </c>
      <c r="C214" s="153">
        <f>SUM(C190:C213)</f>
        <v>2930.2476333899899</v>
      </c>
      <c r="D214" s="165">
        <f>SUM(D190:D213)</f>
        <v>42017</v>
      </c>
      <c r="E214" s="197"/>
      <c r="F214" s="202">
        <f>SUM(F190:F213)</f>
        <v>1</v>
      </c>
      <c r="G214" s="202">
        <f>SUM(G190:G213)</f>
        <v>0.99999999999999989</v>
      </c>
    </row>
    <row r="215" spans="1:7" ht="15" customHeight="1" x14ac:dyDescent="0.25">
      <c r="A215" s="75"/>
      <c r="B215" s="75" t="s">
        <v>727</v>
      </c>
      <c r="C215" s="75" t="s">
        <v>691</v>
      </c>
      <c r="D215" s="75" t="s">
        <v>692</v>
      </c>
      <c r="E215" s="88"/>
      <c r="F215" s="75" t="s">
        <v>512</v>
      </c>
      <c r="G215" s="75" t="s">
        <v>693</v>
      </c>
    </row>
    <row r="216" spans="1:7" x14ac:dyDescent="0.25">
      <c r="A216" s="72" t="s">
        <v>728</v>
      </c>
      <c r="B216" s="72" t="s">
        <v>729</v>
      </c>
      <c r="C216" s="196">
        <v>0.57112085584965799</v>
      </c>
      <c r="D216" s="200"/>
      <c r="F216" s="193"/>
      <c r="G216" s="193"/>
    </row>
    <row r="217" spans="1:7" x14ac:dyDescent="0.25">
      <c r="F217" s="193"/>
      <c r="G217" s="193"/>
    </row>
    <row r="218" spans="1:7" x14ac:dyDescent="0.25">
      <c r="B218" s="80" t="s">
        <v>730</v>
      </c>
      <c r="F218" s="193"/>
      <c r="G218" s="193"/>
    </row>
    <row r="219" spans="1:7" x14ac:dyDescent="0.25">
      <c r="A219" s="72" t="s">
        <v>731</v>
      </c>
      <c r="B219" s="72" t="s">
        <v>732</v>
      </c>
      <c r="C219" s="200">
        <v>722.03209198000297</v>
      </c>
      <c r="D219" s="201">
        <v>19659</v>
      </c>
      <c r="F219" s="156">
        <f t="shared" ref="F219:F226" si="3">IF($C$227=0,"",IF(C219="[for completion]","",C219/$C$227))</f>
        <v>0.24640650972719466</v>
      </c>
      <c r="G219" s="156">
        <f t="shared" ref="G219:G226" si="4">IF($D$227=0,"",IF(D219="[for completion]","",D219/$D$227))</f>
        <v>0.46788204774258041</v>
      </c>
    </row>
    <row r="220" spans="1:7" x14ac:dyDescent="0.25">
      <c r="A220" s="72" t="s">
        <v>733</v>
      </c>
      <c r="B220" s="72" t="s">
        <v>734</v>
      </c>
      <c r="C220" s="200">
        <v>379.94074977999998</v>
      </c>
      <c r="D220" s="201">
        <v>5092</v>
      </c>
      <c r="F220" s="156">
        <f t="shared" si="3"/>
        <v>0.12966165229538862</v>
      </c>
      <c r="G220" s="156">
        <f t="shared" si="4"/>
        <v>0.12118904253040436</v>
      </c>
    </row>
    <row r="221" spans="1:7" x14ac:dyDescent="0.25">
      <c r="A221" s="72" t="s">
        <v>735</v>
      </c>
      <c r="B221" s="72" t="s">
        <v>736</v>
      </c>
      <c r="C221" s="200">
        <v>410.48731808999997</v>
      </c>
      <c r="D221" s="201">
        <v>4761</v>
      </c>
      <c r="F221" s="156">
        <f t="shared" si="3"/>
        <v>0.14008622118230576</v>
      </c>
      <c r="G221" s="156">
        <f t="shared" si="4"/>
        <v>0.11331127876811767</v>
      </c>
    </row>
    <row r="222" spans="1:7" x14ac:dyDescent="0.25">
      <c r="A222" s="72" t="s">
        <v>737</v>
      </c>
      <c r="B222" s="72" t="s">
        <v>738</v>
      </c>
      <c r="C222" s="200">
        <v>470.34724435999999</v>
      </c>
      <c r="D222" s="201">
        <v>4917</v>
      </c>
      <c r="F222" s="156">
        <f t="shared" si="3"/>
        <v>0.16051450362092959</v>
      </c>
      <c r="G222" s="156">
        <f t="shared" si="4"/>
        <v>0.11702406168931623</v>
      </c>
    </row>
    <row r="223" spans="1:7" x14ac:dyDescent="0.25">
      <c r="A223" s="72" t="s">
        <v>739</v>
      </c>
      <c r="B223" s="72" t="s">
        <v>740</v>
      </c>
      <c r="C223" s="200">
        <v>477.89269894</v>
      </c>
      <c r="D223" s="201">
        <v>4201</v>
      </c>
      <c r="F223" s="156">
        <f t="shared" si="3"/>
        <v>0.16308952645996203</v>
      </c>
      <c r="G223" s="156">
        <f t="shared" si="4"/>
        <v>9.9983340076635646E-2</v>
      </c>
    </row>
    <row r="224" spans="1:7" x14ac:dyDescent="0.25">
      <c r="A224" s="72" t="s">
        <v>741</v>
      </c>
      <c r="B224" s="72" t="s">
        <v>742</v>
      </c>
      <c r="C224" s="200">
        <v>339.01191777000003</v>
      </c>
      <c r="D224" s="201">
        <v>2469</v>
      </c>
      <c r="F224" s="156">
        <f t="shared" si="3"/>
        <v>0.11569394815201921</v>
      </c>
      <c r="G224" s="156">
        <f t="shared" si="4"/>
        <v>5.8761929695123401E-2</v>
      </c>
    </row>
    <row r="225" spans="1:7" x14ac:dyDescent="0.25">
      <c r="A225" s="72" t="s">
        <v>743</v>
      </c>
      <c r="B225" s="72" t="s">
        <v>744</v>
      </c>
      <c r="C225" s="200">
        <v>98.523330200000103</v>
      </c>
      <c r="D225" s="201">
        <v>641</v>
      </c>
      <c r="F225" s="156">
        <f t="shared" si="3"/>
        <v>3.3622868278207083E-2</v>
      </c>
      <c r="G225" s="156">
        <f t="shared" si="4"/>
        <v>1.5255729823642811E-2</v>
      </c>
    </row>
    <row r="226" spans="1:7" x14ac:dyDescent="0.25">
      <c r="A226" s="72" t="s">
        <v>745</v>
      </c>
      <c r="B226" s="72" t="s">
        <v>746</v>
      </c>
      <c r="C226" s="200">
        <v>32.01228227</v>
      </c>
      <c r="D226" s="201">
        <v>277</v>
      </c>
      <c r="F226" s="156">
        <f t="shared" si="3"/>
        <v>1.0924770283993027E-2</v>
      </c>
      <c r="G226" s="156">
        <f t="shared" si="4"/>
        <v>6.5925696741794991E-3</v>
      </c>
    </row>
    <row r="227" spans="1:7" x14ac:dyDescent="0.25">
      <c r="A227" s="72" t="s">
        <v>747</v>
      </c>
      <c r="B227" s="164" t="s">
        <v>72</v>
      </c>
      <c r="C227" s="155">
        <f>SUM(C219:C226)</f>
        <v>2930.2476333900031</v>
      </c>
      <c r="D227" s="199">
        <f>SUM(D219:D226)</f>
        <v>42017</v>
      </c>
      <c r="F227" s="195">
        <f>SUM(F219:F226)</f>
        <v>0.99999999999999989</v>
      </c>
      <c r="G227" s="195">
        <f>SUM(G219:G226)</f>
        <v>1</v>
      </c>
    </row>
    <row r="228" spans="1:7" x14ac:dyDescent="0.25">
      <c r="A228" s="72" t="s">
        <v>748</v>
      </c>
      <c r="B228" s="133" t="s">
        <v>749</v>
      </c>
      <c r="C228" s="200">
        <v>10.424278129999999</v>
      </c>
      <c r="D228" s="201">
        <v>0</v>
      </c>
      <c r="F228" s="156">
        <f t="shared" ref="F228:F233" si="5">IF($C$227=0,"",IF(C228="[for completion]","",C228/$C$227))</f>
        <v>3.5574734405433689E-3</v>
      </c>
      <c r="G228" s="156">
        <f t="shared" ref="G228:G233" si="6">IF($D$227=0,"",IF(D228="[for completion]","",D228/$D$227))</f>
        <v>0</v>
      </c>
    </row>
    <row r="229" spans="1:7" x14ac:dyDescent="0.25">
      <c r="A229" s="72" t="s">
        <v>750</v>
      </c>
      <c r="B229" s="133" t="s">
        <v>751</v>
      </c>
      <c r="C229" s="200">
        <v>4.8254826</v>
      </c>
      <c r="D229" s="201">
        <v>0</v>
      </c>
      <c r="F229" s="156">
        <f t="shared" si="5"/>
        <v>1.6467832087001465E-3</v>
      </c>
      <c r="G229" s="156">
        <f t="shared" si="6"/>
        <v>0</v>
      </c>
    </row>
    <row r="230" spans="1:7" x14ac:dyDescent="0.25">
      <c r="A230" s="72" t="s">
        <v>752</v>
      </c>
      <c r="B230" s="133" t="s">
        <v>753</v>
      </c>
      <c r="C230" s="200">
        <v>4.1597941</v>
      </c>
      <c r="D230" s="201">
        <v>0</v>
      </c>
      <c r="F230" s="156">
        <f t="shared" si="5"/>
        <v>1.4196049687403159E-3</v>
      </c>
      <c r="G230" s="156">
        <f t="shared" si="6"/>
        <v>0</v>
      </c>
    </row>
    <row r="231" spans="1:7" x14ac:dyDescent="0.25">
      <c r="A231" s="72" t="s">
        <v>754</v>
      </c>
      <c r="B231" s="133" t="s">
        <v>755</v>
      </c>
      <c r="C231" s="200">
        <v>0.71903616999999997</v>
      </c>
      <c r="D231" s="201">
        <v>0</v>
      </c>
      <c r="F231" s="156">
        <f t="shared" si="5"/>
        <v>2.4538409716865709E-4</v>
      </c>
      <c r="G231" s="156">
        <f t="shared" si="6"/>
        <v>0</v>
      </c>
    </row>
    <row r="232" spans="1:7" x14ac:dyDescent="0.25">
      <c r="A232" s="72" t="s">
        <v>756</v>
      </c>
      <c r="B232" s="133" t="s">
        <v>757</v>
      </c>
      <c r="C232" s="200">
        <v>4.9396197500000003</v>
      </c>
      <c r="D232" s="201">
        <v>0</v>
      </c>
      <c r="F232" s="156">
        <f t="shared" si="5"/>
        <v>1.6857345753694389E-3</v>
      </c>
      <c r="G232" s="156">
        <f t="shared" si="6"/>
        <v>0</v>
      </c>
    </row>
    <row r="233" spans="1:7" x14ac:dyDescent="0.25">
      <c r="A233" s="72" t="s">
        <v>758</v>
      </c>
      <c r="B233" s="133" t="s">
        <v>759</v>
      </c>
      <c r="C233" s="200">
        <v>6.9440715199999996</v>
      </c>
      <c r="D233" s="201">
        <v>0</v>
      </c>
      <c r="F233" s="156">
        <f t="shared" si="5"/>
        <v>2.3697899934710994E-3</v>
      </c>
      <c r="G233" s="156">
        <f t="shared" si="6"/>
        <v>0</v>
      </c>
    </row>
    <row r="234" spans="1:7" x14ac:dyDescent="0.25">
      <c r="A234" s="72" t="s">
        <v>760</v>
      </c>
      <c r="B234" s="133"/>
      <c r="F234" s="156"/>
      <c r="G234" s="156"/>
    </row>
    <row r="235" spans="1:7" x14ac:dyDescent="0.25">
      <c r="A235" s="72" t="s">
        <v>761</v>
      </c>
      <c r="B235" s="133"/>
      <c r="F235" s="156"/>
      <c r="G235" s="156"/>
    </row>
    <row r="236" spans="1:7" x14ac:dyDescent="0.25">
      <c r="A236" s="72" t="s">
        <v>762</v>
      </c>
      <c r="B236" s="133"/>
      <c r="F236" s="156"/>
      <c r="G236" s="156"/>
    </row>
    <row r="237" spans="1:7" ht="15" customHeight="1" x14ac:dyDescent="0.25">
      <c r="A237" s="75"/>
      <c r="B237" s="75" t="s">
        <v>763</v>
      </c>
      <c r="C237" s="75" t="s">
        <v>691</v>
      </c>
      <c r="D237" s="75" t="s">
        <v>692</v>
      </c>
      <c r="E237" s="88"/>
      <c r="F237" s="75" t="s">
        <v>512</v>
      </c>
      <c r="G237" s="75" t="s">
        <v>693</v>
      </c>
    </row>
    <row r="238" spans="1:7" x14ac:dyDescent="0.25">
      <c r="A238" s="72" t="s">
        <v>764</v>
      </c>
      <c r="B238" s="72" t="s">
        <v>729</v>
      </c>
      <c r="C238" s="196">
        <v>0.48268046381540097</v>
      </c>
      <c r="F238" s="193"/>
      <c r="G238" s="193"/>
    </row>
    <row r="239" spans="1:7" x14ac:dyDescent="0.25">
      <c r="F239" s="193"/>
      <c r="G239" s="193"/>
    </row>
    <row r="240" spans="1:7" x14ac:dyDescent="0.25">
      <c r="B240" s="80" t="s">
        <v>730</v>
      </c>
      <c r="F240" s="193"/>
      <c r="G240" s="193"/>
    </row>
    <row r="241" spans="1:7" x14ac:dyDescent="0.25">
      <c r="A241" s="72" t="s">
        <v>765</v>
      </c>
      <c r="B241" s="72" t="s">
        <v>732</v>
      </c>
      <c r="C241" s="200">
        <v>1108.39290353</v>
      </c>
      <c r="D241" s="201">
        <v>25322</v>
      </c>
      <c r="F241" s="156">
        <f t="shared" ref="F241:F248" si="7">IF($C$249=0,"",IF(C241="[Mark as ND1 if not relevant]","",C241/$C$249))</f>
        <v>0.37825912421186791</v>
      </c>
      <c r="G241" s="156">
        <f t="shared" ref="G241:G248" si="8">IF($D$249=0,"",IF(D241="[Mark as ND1 if not relevant]","",D241/$D$249))</f>
        <v>0.60266082776019225</v>
      </c>
    </row>
    <row r="242" spans="1:7" x14ac:dyDescent="0.25">
      <c r="A242" s="72" t="s">
        <v>766</v>
      </c>
      <c r="B242" s="72" t="s">
        <v>734</v>
      </c>
      <c r="C242" s="200">
        <v>460.49722922000001</v>
      </c>
      <c r="D242" s="201">
        <v>5250</v>
      </c>
      <c r="F242" s="156">
        <f t="shared" si="7"/>
        <v>0.15715300781157915</v>
      </c>
      <c r="G242" s="156">
        <f t="shared" si="8"/>
        <v>0.12494942523264393</v>
      </c>
    </row>
    <row r="243" spans="1:7" x14ac:dyDescent="0.25">
      <c r="A243" s="72" t="s">
        <v>767</v>
      </c>
      <c r="B243" s="72" t="s">
        <v>736</v>
      </c>
      <c r="C243" s="200">
        <v>423.73285598000001</v>
      </c>
      <c r="D243" s="201">
        <v>4239</v>
      </c>
      <c r="F243" s="156">
        <f t="shared" si="7"/>
        <v>0.14460650053995061</v>
      </c>
      <c r="G243" s="156">
        <f t="shared" si="8"/>
        <v>0.10088773591641478</v>
      </c>
    </row>
    <row r="244" spans="1:7" x14ac:dyDescent="0.25">
      <c r="A244" s="72" t="s">
        <v>768</v>
      </c>
      <c r="B244" s="72" t="s">
        <v>738</v>
      </c>
      <c r="C244" s="200">
        <v>386.80960166</v>
      </c>
      <c r="D244" s="201">
        <v>3440</v>
      </c>
      <c r="F244" s="156">
        <f t="shared" si="7"/>
        <v>0.1320057722263222</v>
      </c>
      <c r="G244" s="156">
        <f t="shared" si="8"/>
        <v>8.1871623390532403E-2</v>
      </c>
    </row>
    <row r="245" spans="1:7" x14ac:dyDescent="0.25">
      <c r="A245" s="72" t="s">
        <v>769</v>
      </c>
      <c r="B245" s="72" t="s">
        <v>740</v>
      </c>
      <c r="C245" s="200">
        <v>276.19670847999998</v>
      </c>
      <c r="D245" s="201">
        <v>1998</v>
      </c>
      <c r="F245" s="156">
        <f t="shared" si="7"/>
        <v>9.4257121934936378E-2</v>
      </c>
      <c r="G245" s="156">
        <f t="shared" si="8"/>
        <v>4.7552181259966207E-2</v>
      </c>
    </row>
    <row r="246" spans="1:7" x14ac:dyDescent="0.25">
      <c r="A246" s="72" t="s">
        <v>770</v>
      </c>
      <c r="B246" s="72" t="s">
        <v>742</v>
      </c>
      <c r="C246" s="200">
        <v>191.73306527</v>
      </c>
      <c r="D246" s="201">
        <v>1227</v>
      </c>
      <c r="F246" s="156">
        <f t="shared" si="7"/>
        <v>6.5432376119073682E-2</v>
      </c>
      <c r="G246" s="156">
        <f t="shared" si="8"/>
        <v>2.9202465668657925E-2</v>
      </c>
    </row>
    <row r="247" spans="1:7" x14ac:dyDescent="0.25">
      <c r="A247" s="72" t="s">
        <v>771</v>
      </c>
      <c r="B247" s="72" t="s">
        <v>744</v>
      </c>
      <c r="C247" s="200">
        <v>64.548920859999996</v>
      </c>
      <c r="D247" s="201">
        <v>371</v>
      </c>
      <c r="F247" s="156">
        <f t="shared" si="7"/>
        <v>2.2028486645452358E-2</v>
      </c>
      <c r="G247" s="156">
        <f t="shared" si="8"/>
        <v>8.8297593831068374E-3</v>
      </c>
    </row>
    <row r="248" spans="1:7" x14ac:dyDescent="0.25">
      <c r="A248" s="72" t="s">
        <v>772</v>
      </c>
      <c r="B248" s="72" t="s">
        <v>746</v>
      </c>
      <c r="C248" s="200">
        <v>18.336348390000001</v>
      </c>
      <c r="D248" s="201">
        <v>170</v>
      </c>
      <c r="F248" s="156">
        <f t="shared" si="7"/>
        <v>6.2576105108177165E-3</v>
      </c>
      <c r="G248" s="156">
        <f t="shared" si="8"/>
        <v>4.0459813884856132E-3</v>
      </c>
    </row>
    <row r="249" spans="1:7" x14ac:dyDescent="0.25">
      <c r="A249" s="72" t="s">
        <v>773</v>
      </c>
      <c r="B249" s="164" t="s">
        <v>72</v>
      </c>
      <c r="C249" s="155">
        <f>SUM(C241:C248)</f>
        <v>2930.2476333899999</v>
      </c>
      <c r="D249" s="199">
        <f>SUM(D241:D248)</f>
        <v>42017</v>
      </c>
      <c r="F249" s="195">
        <f>SUM(F241:F248)</f>
        <v>1</v>
      </c>
      <c r="G249" s="195">
        <f>SUM(G241:G248)</f>
        <v>1</v>
      </c>
    </row>
    <row r="250" spans="1:7" x14ac:dyDescent="0.25">
      <c r="A250" s="72" t="s">
        <v>774</v>
      </c>
      <c r="B250" s="133" t="s">
        <v>749</v>
      </c>
      <c r="C250" s="200">
        <v>4.2758481899999996</v>
      </c>
      <c r="D250" s="199"/>
      <c r="F250" s="156">
        <f t="shared" ref="F250:F255" si="9">IF($C$249=0,"",IF(C250="[for completion]","",C250/$C$249))</f>
        <v>1.4592105258535014E-3</v>
      </c>
      <c r="G250" s="156">
        <f t="shared" ref="G250:G255" si="10">IF($D$249=0,"",IF(D250="[for completion]","",D250/$D$249))</f>
        <v>0</v>
      </c>
    </row>
    <row r="251" spans="1:7" x14ac:dyDescent="0.25">
      <c r="A251" s="72" t="s">
        <v>775</v>
      </c>
      <c r="B251" s="133" t="s">
        <v>751</v>
      </c>
      <c r="C251" s="200">
        <v>3.1584556300000002</v>
      </c>
      <c r="D251" s="199"/>
      <c r="F251" s="156">
        <f t="shared" si="9"/>
        <v>1.0778801061076147E-3</v>
      </c>
      <c r="G251" s="156">
        <f t="shared" si="10"/>
        <v>0</v>
      </c>
    </row>
    <row r="252" spans="1:7" x14ac:dyDescent="0.25">
      <c r="A252" s="72" t="s">
        <v>776</v>
      </c>
      <c r="B252" s="133" t="s">
        <v>753</v>
      </c>
      <c r="C252" s="200">
        <v>1.4782914599999999</v>
      </c>
      <c r="D252" s="199"/>
      <c r="F252" s="156">
        <f t="shared" si="9"/>
        <v>5.0449369642174792E-4</v>
      </c>
      <c r="G252" s="156">
        <f t="shared" si="10"/>
        <v>0</v>
      </c>
    </row>
    <row r="253" spans="1:7" x14ac:dyDescent="0.25">
      <c r="A253" s="72" t="s">
        <v>777</v>
      </c>
      <c r="B253" s="133" t="s">
        <v>755</v>
      </c>
      <c r="C253" s="200">
        <v>5.1702101499999999</v>
      </c>
      <c r="D253" s="199"/>
      <c r="F253" s="156">
        <f t="shared" si="9"/>
        <v>1.7644277197209405E-3</v>
      </c>
      <c r="G253" s="156">
        <f t="shared" si="10"/>
        <v>0</v>
      </c>
    </row>
    <row r="254" spans="1:7" x14ac:dyDescent="0.25">
      <c r="A254" s="72" t="s">
        <v>778</v>
      </c>
      <c r="B254" s="133" t="s">
        <v>757</v>
      </c>
      <c r="C254" s="200">
        <v>0.71950270000000005</v>
      </c>
      <c r="D254" s="199"/>
      <c r="F254" s="156">
        <f t="shared" si="9"/>
        <v>2.4554330896860355E-4</v>
      </c>
      <c r="G254" s="156">
        <f t="shared" si="10"/>
        <v>0</v>
      </c>
    </row>
    <row r="255" spans="1:7" x14ac:dyDescent="0.25">
      <c r="A255" s="72" t="s">
        <v>779</v>
      </c>
      <c r="B255" s="133" t="s">
        <v>759</v>
      </c>
      <c r="C255" s="200">
        <v>3.5340402599999998</v>
      </c>
      <c r="D255" s="199"/>
      <c r="F255" s="156">
        <f t="shared" si="9"/>
        <v>1.2060551537453074E-3</v>
      </c>
      <c r="G255" s="156">
        <f t="shared" si="10"/>
        <v>0</v>
      </c>
    </row>
    <row r="256" spans="1:7" x14ac:dyDescent="0.25">
      <c r="A256" s="72" t="s">
        <v>780</v>
      </c>
      <c r="B256" s="133"/>
      <c r="F256" s="160"/>
      <c r="G256" s="160"/>
    </row>
    <row r="257" spans="1:14" x14ac:dyDescent="0.25">
      <c r="A257" s="72" t="s">
        <v>781</v>
      </c>
      <c r="B257" s="133"/>
      <c r="F257" s="160"/>
      <c r="G257" s="160"/>
    </row>
    <row r="258" spans="1:14" x14ac:dyDescent="0.25">
      <c r="A258" s="72" t="s">
        <v>782</v>
      </c>
      <c r="B258" s="133"/>
      <c r="F258" s="160"/>
      <c r="G258" s="160"/>
    </row>
    <row r="259" spans="1:14" ht="15" customHeight="1" x14ac:dyDescent="0.25">
      <c r="A259" s="75"/>
      <c r="B259" s="172" t="s">
        <v>783</v>
      </c>
      <c r="C259" s="75" t="s">
        <v>512</v>
      </c>
      <c r="D259" s="75"/>
      <c r="E259" s="88"/>
      <c r="F259" s="75"/>
      <c r="G259" s="75"/>
    </row>
    <row r="260" spans="1:14" x14ac:dyDescent="0.25">
      <c r="A260" s="72" t="s">
        <v>784</v>
      </c>
      <c r="B260" s="72" t="s">
        <v>1677</v>
      </c>
      <c r="C260" s="196">
        <v>0.82028732813747496</v>
      </c>
      <c r="E260" s="197"/>
      <c r="F260" s="197"/>
      <c r="G260" s="197"/>
    </row>
    <row r="261" spans="1:14" x14ac:dyDescent="0.25">
      <c r="A261" s="72" t="s">
        <v>786</v>
      </c>
      <c r="B261" s="72" t="s">
        <v>787</v>
      </c>
      <c r="C261" s="196"/>
      <c r="E261" s="197"/>
      <c r="F261" s="197"/>
    </row>
    <row r="262" spans="1:14" x14ac:dyDescent="0.25">
      <c r="A262" s="72" t="s">
        <v>788</v>
      </c>
      <c r="B262" s="72" t="s">
        <v>789</v>
      </c>
      <c r="C262" s="196"/>
      <c r="E262" s="197"/>
      <c r="F262" s="197"/>
    </row>
    <row r="263" spans="1:14" x14ac:dyDescent="0.25">
      <c r="A263" s="72" t="s">
        <v>790</v>
      </c>
      <c r="B263" s="72" t="s">
        <v>791</v>
      </c>
      <c r="C263" s="196"/>
      <c r="E263" s="197"/>
      <c r="F263" s="197"/>
    </row>
    <row r="264" spans="1:14" x14ac:dyDescent="0.25">
      <c r="A264" s="72" t="s">
        <v>792</v>
      </c>
      <c r="B264" s="80" t="s">
        <v>793</v>
      </c>
      <c r="C264" s="196"/>
      <c r="D264" s="168"/>
      <c r="E264" s="168"/>
      <c r="F264" s="102"/>
      <c r="G264" s="102"/>
      <c r="H264" s="71"/>
      <c r="I264" s="72"/>
      <c r="J264" s="72"/>
      <c r="K264" s="72"/>
      <c r="L264" s="71"/>
      <c r="M264" s="71"/>
      <c r="N264" s="71"/>
    </row>
    <row r="265" spans="1:14" x14ac:dyDescent="0.25">
      <c r="A265" s="72" t="s">
        <v>794</v>
      </c>
      <c r="B265" s="72" t="s">
        <v>70</v>
      </c>
      <c r="C265" s="196">
        <v>0.17971267186252499</v>
      </c>
      <c r="E265" s="197"/>
      <c r="F265" s="197"/>
    </row>
    <row r="266" spans="1:14" x14ac:dyDescent="0.25">
      <c r="A266" s="72" t="s">
        <v>796</v>
      </c>
      <c r="B266" s="133" t="s">
        <v>798</v>
      </c>
      <c r="C266" s="198"/>
      <c r="E266" s="197"/>
      <c r="F266" s="197"/>
    </row>
    <row r="267" spans="1:14" x14ac:dyDescent="0.25">
      <c r="A267" s="72" t="s">
        <v>797</v>
      </c>
      <c r="B267" s="133" t="s">
        <v>800</v>
      </c>
      <c r="C267" s="195"/>
      <c r="E267" s="197"/>
      <c r="F267" s="197"/>
    </row>
    <row r="268" spans="1:14" x14ac:dyDescent="0.25">
      <c r="A268" s="72" t="s">
        <v>799</v>
      </c>
      <c r="B268" s="133" t="s">
        <v>802</v>
      </c>
      <c r="C268" s="195"/>
      <c r="E268" s="197"/>
      <c r="F268" s="197"/>
    </row>
    <row r="269" spans="1:14" x14ac:dyDescent="0.25">
      <c r="A269" s="72" t="s">
        <v>801</v>
      </c>
      <c r="B269" s="133" t="s">
        <v>804</v>
      </c>
      <c r="C269" s="195"/>
      <c r="E269" s="197"/>
      <c r="F269" s="197"/>
    </row>
    <row r="270" spans="1:14" x14ac:dyDescent="0.25">
      <c r="A270" s="72" t="s">
        <v>803</v>
      </c>
      <c r="B270" s="133" t="s">
        <v>178</v>
      </c>
      <c r="C270" s="195"/>
      <c r="E270" s="197"/>
      <c r="F270" s="197"/>
    </row>
    <row r="271" spans="1:14" x14ac:dyDescent="0.25">
      <c r="A271" s="72" t="s">
        <v>805</v>
      </c>
      <c r="B271" s="133" t="s">
        <v>178</v>
      </c>
      <c r="C271" s="195"/>
      <c r="E271" s="197"/>
      <c r="F271" s="197"/>
    </row>
    <row r="272" spans="1:14" x14ac:dyDescent="0.25">
      <c r="A272" s="72" t="s">
        <v>806</v>
      </c>
      <c r="B272" s="133" t="s">
        <v>178</v>
      </c>
      <c r="C272" s="195"/>
      <c r="E272" s="197"/>
      <c r="F272" s="197"/>
    </row>
    <row r="273" spans="1:7" x14ac:dyDescent="0.25">
      <c r="A273" s="72" t="s">
        <v>807</v>
      </c>
      <c r="B273" s="133" t="s">
        <v>178</v>
      </c>
      <c r="C273" s="195"/>
      <c r="E273" s="197"/>
      <c r="F273" s="197"/>
    </row>
    <row r="274" spans="1:7" x14ac:dyDescent="0.25">
      <c r="A274" s="72" t="s">
        <v>808</v>
      </c>
      <c r="B274" s="133" t="s">
        <v>178</v>
      </c>
      <c r="C274" s="195"/>
      <c r="E274" s="197"/>
      <c r="F274" s="197"/>
    </row>
    <row r="275" spans="1:7" x14ac:dyDescent="0.25">
      <c r="A275" s="72" t="s">
        <v>809</v>
      </c>
      <c r="B275" s="133" t="s">
        <v>178</v>
      </c>
      <c r="C275" s="195"/>
      <c r="E275" s="197"/>
      <c r="F275" s="197"/>
    </row>
    <row r="276" spans="1:7" ht="15" customHeight="1" x14ac:dyDescent="0.25">
      <c r="A276" s="75"/>
      <c r="B276" s="172" t="s">
        <v>810</v>
      </c>
      <c r="C276" s="75" t="s">
        <v>512</v>
      </c>
      <c r="D276" s="75"/>
      <c r="E276" s="88"/>
      <c r="F276" s="75"/>
      <c r="G276" s="74"/>
    </row>
    <row r="277" spans="1:7" x14ac:dyDescent="0.25">
      <c r="A277" s="72" t="s">
        <v>811</v>
      </c>
      <c r="B277" s="72" t="s">
        <v>812</v>
      </c>
      <c r="C277" s="196">
        <v>1</v>
      </c>
      <c r="E277" s="71"/>
      <c r="F277" s="71"/>
    </row>
    <row r="278" spans="1:7" x14ac:dyDescent="0.25">
      <c r="A278" s="72" t="s">
        <v>813</v>
      </c>
      <c r="B278" s="72" t="s">
        <v>814</v>
      </c>
      <c r="C278" s="195"/>
      <c r="E278" s="71"/>
      <c r="F278" s="71"/>
    </row>
    <row r="279" spans="1:7" x14ac:dyDescent="0.25">
      <c r="A279" s="72" t="s">
        <v>815</v>
      </c>
      <c r="B279" s="72" t="s">
        <v>70</v>
      </c>
      <c r="C279" s="195"/>
      <c r="E279" s="71"/>
      <c r="F279" s="71"/>
    </row>
    <row r="280" spans="1:7" x14ac:dyDescent="0.25">
      <c r="A280" s="72" t="s">
        <v>816</v>
      </c>
      <c r="C280" s="195"/>
      <c r="E280" s="71"/>
      <c r="F280" s="71"/>
    </row>
    <row r="281" spans="1:7" x14ac:dyDescent="0.25">
      <c r="A281" s="72" t="s">
        <v>817</v>
      </c>
      <c r="C281" s="195"/>
      <c r="E281" s="71"/>
      <c r="F281" s="71"/>
    </row>
    <row r="282" spans="1:7" x14ac:dyDescent="0.25">
      <c r="A282" s="72" t="s">
        <v>818</v>
      </c>
      <c r="C282" s="195"/>
      <c r="E282" s="71"/>
      <c r="F282" s="71"/>
    </row>
    <row r="283" spans="1:7" x14ac:dyDescent="0.25">
      <c r="A283" s="72" t="s">
        <v>819</v>
      </c>
      <c r="C283" s="195"/>
      <c r="E283" s="71"/>
      <c r="F283" s="71"/>
    </row>
    <row r="284" spans="1:7" x14ac:dyDescent="0.25">
      <c r="A284" s="72" t="s">
        <v>820</v>
      </c>
      <c r="C284" s="195"/>
      <c r="E284" s="71"/>
      <c r="F284" s="71"/>
    </row>
    <row r="285" spans="1:7" x14ac:dyDescent="0.25">
      <c r="A285" s="72" t="s">
        <v>821</v>
      </c>
      <c r="C285" s="195"/>
      <c r="E285" s="71"/>
      <c r="F285" s="71"/>
    </row>
    <row r="286" spans="1:7" ht="15" customHeight="1" x14ac:dyDescent="0.25">
      <c r="A286" s="75"/>
      <c r="B286" s="172" t="s">
        <v>1676</v>
      </c>
      <c r="C286" s="75" t="s">
        <v>59</v>
      </c>
      <c r="D286" s="75" t="s">
        <v>1582</v>
      </c>
      <c r="E286" s="88"/>
      <c r="F286" s="75" t="s">
        <v>512</v>
      </c>
      <c r="G286" s="75" t="s">
        <v>1581</v>
      </c>
    </row>
    <row r="287" spans="1:7" s="104" customFormat="1" x14ac:dyDescent="0.3">
      <c r="A287" s="72" t="s">
        <v>1675</v>
      </c>
      <c r="B287" s="80"/>
      <c r="C287" s="155"/>
      <c r="D287" s="72"/>
      <c r="E287" s="83"/>
      <c r="F287" s="156" t="str">
        <f t="shared" ref="F287:F303" si="11">IF($C$305=0,"",IF(C287="[For completion]","",C287/$C$305))</f>
        <v/>
      </c>
      <c r="G287" s="156" t="str">
        <f t="shared" ref="G287:G303" si="12">IF($D$305=0,"",IF(D287="[For completion]","",D287/$D$305))</f>
        <v/>
      </c>
    </row>
    <row r="288" spans="1:7" s="104" customFormat="1" x14ac:dyDescent="0.3">
      <c r="A288" s="72" t="s">
        <v>1674</v>
      </c>
      <c r="B288" s="80"/>
      <c r="C288" s="155"/>
      <c r="D288" s="72"/>
      <c r="E288" s="83"/>
      <c r="F288" s="156" t="str">
        <f t="shared" si="11"/>
        <v/>
      </c>
      <c r="G288" s="156" t="str">
        <f t="shared" si="12"/>
        <v/>
      </c>
    </row>
    <row r="289" spans="1:7" s="104" customFormat="1" x14ac:dyDescent="0.3">
      <c r="A289" s="72" t="s">
        <v>1673</v>
      </c>
      <c r="B289" s="80"/>
      <c r="C289" s="155"/>
      <c r="D289" s="72"/>
      <c r="E289" s="83"/>
      <c r="F289" s="156" t="str">
        <f t="shared" si="11"/>
        <v/>
      </c>
      <c r="G289" s="156" t="str">
        <f t="shared" si="12"/>
        <v/>
      </c>
    </row>
    <row r="290" spans="1:7" s="104" customFormat="1" x14ac:dyDescent="0.3">
      <c r="A290" s="72" t="s">
        <v>1672</v>
      </c>
      <c r="B290" s="80"/>
      <c r="C290" s="155"/>
      <c r="D290" s="72"/>
      <c r="E290" s="83"/>
      <c r="F290" s="156" t="str">
        <f t="shared" si="11"/>
        <v/>
      </c>
      <c r="G290" s="156" t="str">
        <f t="shared" si="12"/>
        <v/>
      </c>
    </row>
    <row r="291" spans="1:7" s="104" customFormat="1" x14ac:dyDescent="0.3">
      <c r="A291" s="72" t="s">
        <v>1671</v>
      </c>
      <c r="B291" s="80"/>
      <c r="C291" s="155"/>
      <c r="D291" s="72"/>
      <c r="E291" s="83"/>
      <c r="F291" s="156" t="str">
        <f t="shared" si="11"/>
        <v/>
      </c>
      <c r="G291" s="156" t="str">
        <f t="shared" si="12"/>
        <v/>
      </c>
    </row>
    <row r="292" spans="1:7" s="104" customFormat="1" x14ac:dyDescent="0.3">
      <c r="A292" s="72" t="s">
        <v>1670</v>
      </c>
      <c r="B292" s="80"/>
      <c r="C292" s="155"/>
      <c r="D292" s="72"/>
      <c r="E292" s="83"/>
      <c r="F292" s="156" t="str">
        <f t="shared" si="11"/>
        <v/>
      </c>
      <c r="G292" s="156" t="str">
        <f t="shared" si="12"/>
        <v/>
      </c>
    </row>
    <row r="293" spans="1:7" s="104" customFormat="1" x14ac:dyDescent="0.3">
      <c r="A293" s="72" t="s">
        <v>1669</v>
      </c>
      <c r="B293" s="80"/>
      <c r="C293" s="155"/>
      <c r="D293" s="72"/>
      <c r="E293" s="83"/>
      <c r="F293" s="156" t="str">
        <f t="shared" si="11"/>
        <v/>
      </c>
      <c r="G293" s="156" t="str">
        <f t="shared" si="12"/>
        <v/>
      </c>
    </row>
    <row r="294" spans="1:7" s="104" customFormat="1" x14ac:dyDescent="0.3">
      <c r="A294" s="72" t="s">
        <v>1668</v>
      </c>
      <c r="B294" s="80"/>
      <c r="C294" s="155"/>
      <c r="D294" s="72"/>
      <c r="E294" s="83"/>
      <c r="F294" s="156" t="str">
        <f t="shared" si="11"/>
        <v/>
      </c>
      <c r="G294" s="156" t="str">
        <f t="shared" si="12"/>
        <v/>
      </c>
    </row>
    <row r="295" spans="1:7" s="104" customFormat="1" x14ac:dyDescent="0.3">
      <c r="A295" s="72" t="s">
        <v>1667</v>
      </c>
      <c r="B295" s="80"/>
      <c r="C295" s="155"/>
      <c r="D295" s="72"/>
      <c r="E295" s="83"/>
      <c r="F295" s="156" t="str">
        <f t="shared" si="11"/>
        <v/>
      </c>
      <c r="G295" s="156" t="str">
        <f t="shared" si="12"/>
        <v/>
      </c>
    </row>
    <row r="296" spans="1:7" s="104" customFormat="1" x14ac:dyDescent="0.3">
      <c r="A296" s="72" t="s">
        <v>1666</v>
      </c>
      <c r="B296" s="80"/>
      <c r="C296" s="155"/>
      <c r="D296" s="72"/>
      <c r="E296" s="83"/>
      <c r="F296" s="156" t="str">
        <f t="shared" si="11"/>
        <v/>
      </c>
      <c r="G296" s="156" t="str">
        <f t="shared" si="12"/>
        <v/>
      </c>
    </row>
    <row r="297" spans="1:7" s="104" customFormat="1" x14ac:dyDescent="0.3">
      <c r="A297" s="72" t="s">
        <v>1665</v>
      </c>
      <c r="B297" s="80"/>
      <c r="C297" s="155"/>
      <c r="D297" s="72"/>
      <c r="E297" s="83"/>
      <c r="F297" s="156" t="str">
        <f t="shared" si="11"/>
        <v/>
      </c>
      <c r="G297" s="156" t="str">
        <f t="shared" si="12"/>
        <v/>
      </c>
    </row>
    <row r="298" spans="1:7" s="104" customFormat="1" x14ac:dyDescent="0.3">
      <c r="A298" s="72" t="s">
        <v>1664</v>
      </c>
      <c r="B298" s="80"/>
      <c r="C298" s="155"/>
      <c r="D298" s="72"/>
      <c r="E298" s="83"/>
      <c r="F298" s="156" t="str">
        <f t="shared" si="11"/>
        <v/>
      </c>
      <c r="G298" s="156" t="str">
        <f t="shared" si="12"/>
        <v/>
      </c>
    </row>
    <row r="299" spans="1:7" s="104" customFormat="1" x14ac:dyDescent="0.3">
      <c r="A299" s="72" t="s">
        <v>1663</v>
      </c>
      <c r="B299" s="80"/>
      <c r="C299" s="155"/>
      <c r="D299" s="72"/>
      <c r="E299" s="83"/>
      <c r="F299" s="156" t="str">
        <f t="shared" si="11"/>
        <v/>
      </c>
      <c r="G299" s="156" t="str">
        <f t="shared" si="12"/>
        <v/>
      </c>
    </row>
    <row r="300" spans="1:7" s="104" customFormat="1" x14ac:dyDescent="0.3">
      <c r="A300" s="72" t="s">
        <v>1662</v>
      </c>
      <c r="B300" s="80"/>
      <c r="C300" s="155"/>
      <c r="D300" s="72"/>
      <c r="E300" s="83"/>
      <c r="F300" s="156" t="str">
        <f t="shared" si="11"/>
        <v/>
      </c>
      <c r="G300" s="156" t="str">
        <f t="shared" si="12"/>
        <v/>
      </c>
    </row>
    <row r="301" spans="1:7" s="104" customFormat="1" x14ac:dyDescent="0.3">
      <c r="A301" s="72" t="s">
        <v>1661</v>
      </c>
      <c r="B301" s="80"/>
      <c r="C301" s="155"/>
      <c r="D301" s="72"/>
      <c r="E301" s="83"/>
      <c r="F301" s="156" t="str">
        <f t="shared" si="11"/>
        <v/>
      </c>
      <c r="G301" s="156" t="str">
        <f t="shared" si="12"/>
        <v/>
      </c>
    </row>
    <row r="302" spans="1:7" s="104" customFormat="1" x14ac:dyDescent="0.3">
      <c r="A302" s="72" t="s">
        <v>1660</v>
      </c>
      <c r="B302" s="80"/>
      <c r="C302" s="155"/>
      <c r="D302" s="72"/>
      <c r="E302" s="83"/>
      <c r="F302" s="156" t="str">
        <f t="shared" si="11"/>
        <v/>
      </c>
      <c r="G302" s="156" t="str">
        <f t="shared" si="12"/>
        <v/>
      </c>
    </row>
    <row r="303" spans="1:7" s="104" customFormat="1" x14ac:dyDescent="0.3">
      <c r="A303" s="72" t="s">
        <v>1659</v>
      </c>
      <c r="B303" s="80"/>
      <c r="C303" s="155"/>
      <c r="D303" s="72"/>
      <c r="E303" s="83"/>
      <c r="F303" s="156" t="str">
        <f t="shared" si="11"/>
        <v/>
      </c>
      <c r="G303" s="156" t="str">
        <f t="shared" si="12"/>
        <v/>
      </c>
    </row>
    <row r="304" spans="1:7" s="104" customFormat="1" x14ac:dyDescent="0.3">
      <c r="A304" s="72" t="s">
        <v>1658</v>
      </c>
      <c r="B304" s="80" t="s">
        <v>1553</v>
      </c>
      <c r="C304" s="155"/>
      <c r="D304" s="72"/>
      <c r="E304" s="83"/>
      <c r="F304" s="156"/>
      <c r="G304" s="156"/>
    </row>
    <row r="305" spans="1:7" s="104" customFormat="1" x14ac:dyDescent="0.3">
      <c r="A305" s="72" t="s">
        <v>1657</v>
      </c>
      <c r="B305" s="80" t="s">
        <v>72</v>
      </c>
      <c r="C305" s="155">
        <f>SUM(C287:C304)</f>
        <v>0</v>
      </c>
      <c r="D305" s="72">
        <f>SUM(D287:D304)</f>
        <v>0</v>
      </c>
      <c r="E305" s="83"/>
      <c r="F305" s="193">
        <f>SUM(F287:F304)</f>
        <v>0</v>
      </c>
      <c r="G305" s="193">
        <f>SUM(G287:G304)</f>
        <v>0</v>
      </c>
    </row>
    <row r="306" spans="1:7" s="104" customFormat="1" x14ac:dyDescent="0.3">
      <c r="A306" s="72" t="s">
        <v>1656</v>
      </c>
      <c r="B306" s="80"/>
      <c r="C306" s="72"/>
      <c r="D306" s="72"/>
      <c r="E306" s="83"/>
      <c r="F306" s="83"/>
      <c r="G306" s="83"/>
    </row>
    <row r="307" spans="1:7" s="104" customFormat="1" x14ac:dyDescent="0.3">
      <c r="A307" s="72" t="s">
        <v>1655</v>
      </c>
      <c r="B307" s="80"/>
      <c r="C307" s="72"/>
      <c r="D307" s="72"/>
      <c r="E307" s="83"/>
      <c r="F307" s="83"/>
      <c r="G307" s="83"/>
    </row>
    <row r="308" spans="1:7" s="104" customFormat="1" x14ac:dyDescent="0.3">
      <c r="A308" s="72" t="s">
        <v>1654</v>
      </c>
      <c r="B308" s="80"/>
      <c r="C308" s="72"/>
      <c r="D308" s="72"/>
      <c r="E308" s="83"/>
      <c r="F308" s="83"/>
      <c r="G308" s="83"/>
    </row>
    <row r="309" spans="1:7" ht="15" customHeight="1" x14ac:dyDescent="0.25">
      <c r="A309" s="75"/>
      <c r="B309" s="172" t="s">
        <v>1653</v>
      </c>
      <c r="C309" s="75" t="s">
        <v>59</v>
      </c>
      <c r="D309" s="75" t="s">
        <v>1582</v>
      </c>
      <c r="E309" s="88"/>
      <c r="F309" s="75" t="s">
        <v>512</v>
      </c>
      <c r="G309" s="75" t="s">
        <v>1581</v>
      </c>
    </row>
    <row r="310" spans="1:7" s="104" customFormat="1" x14ac:dyDescent="0.3">
      <c r="A310" s="72" t="s">
        <v>1652</v>
      </c>
      <c r="B310" s="80"/>
      <c r="C310" s="155"/>
      <c r="D310" s="72"/>
      <c r="E310" s="83"/>
      <c r="F310" s="156" t="str">
        <f t="shared" ref="F310:F326" si="13">IF($C$328=0,"",IF(C310="[For completion]","",C310/$C$328))</f>
        <v/>
      </c>
      <c r="G310" s="156" t="str">
        <f t="shared" ref="G310:G327" si="14">IF($D$328=0,"",IF(D310="[For completion]","",D310/$D$328))</f>
        <v/>
      </c>
    </row>
    <row r="311" spans="1:7" s="104" customFormat="1" x14ac:dyDescent="0.3">
      <c r="A311" s="72" t="s">
        <v>1651</v>
      </c>
      <c r="B311" s="80"/>
      <c r="C311" s="155"/>
      <c r="D311" s="72"/>
      <c r="E311" s="83"/>
      <c r="F311" s="156" t="str">
        <f t="shared" si="13"/>
        <v/>
      </c>
      <c r="G311" s="156" t="str">
        <f t="shared" si="14"/>
        <v/>
      </c>
    </row>
    <row r="312" spans="1:7" s="104" customFormat="1" x14ac:dyDescent="0.3">
      <c r="A312" s="72" t="s">
        <v>1650</v>
      </c>
      <c r="B312" s="80"/>
      <c r="C312" s="155"/>
      <c r="D312" s="72"/>
      <c r="E312" s="83"/>
      <c r="F312" s="156" t="str">
        <f t="shared" si="13"/>
        <v/>
      </c>
      <c r="G312" s="156" t="str">
        <f t="shared" si="14"/>
        <v/>
      </c>
    </row>
    <row r="313" spans="1:7" s="104" customFormat="1" x14ac:dyDescent="0.3">
      <c r="A313" s="72" t="s">
        <v>1649</v>
      </c>
      <c r="B313" s="80"/>
      <c r="C313" s="155"/>
      <c r="D313" s="72"/>
      <c r="E313" s="83"/>
      <c r="F313" s="156" t="str">
        <f t="shared" si="13"/>
        <v/>
      </c>
      <c r="G313" s="156" t="str">
        <f t="shared" si="14"/>
        <v/>
      </c>
    </row>
    <row r="314" spans="1:7" s="104" customFormat="1" x14ac:dyDescent="0.3">
      <c r="A314" s="72" t="s">
        <v>1648</v>
      </c>
      <c r="B314" s="80"/>
      <c r="C314" s="155"/>
      <c r="D314" s="72"/>
      <c r="E314" s="83"/>
      <c r="F314" s="156" t="str">
        <f t="shared" si="13"/>
        <v/>
      </c>
      <c r="G314" s="156" t="str">
        <f t="shared" si="14"/>
        <v/>
      </c>
    </row>
    <row r="315" spans="1:7" s="104" customFormat="1" x14ac:dyDescent="0.3">
      <c r="A315" s="72" t="s">
        <v>1647</v>
      </c>
      <c r="B315" s="80"/>
      <c r="C315" s="155"/>
      <c r="D315" s="72"/>
      <c r="E315" s="83"/>
      <c r="F315" s="156" t="str">
        <f t="shared" si="13"/>
        <v/>
      </c>
      <c r="G315" s="156" t="str">
        <f t="shared" si="14"/>
        <v/>
      </c>
    </row>
    <row r="316" spans="1:7" s="104" customFormat="1" x14ac:dyDescent="0.3">
      <c r="A316" s="72" t="s">
        <v>1646</v>
      </c>
      <c r="B316" s="80"/>
      <c r="C316" s="155"/>
      <c r="D316" s="72"/>
      <c r="E316" s="83"/>
      <c r="F316" s="156" t="str">
        <f t="shared" si="13"/>
        <v/>
      </c>
      <c r="G316" s="156" t="str">
        <f t="shared" si="14"/>
        <v/>
      </c>
    </row>
    <row r="317" spans="1:7" s="104" customFormat="1" x14ac:dyDescent="0.3">
      <c r="A317" s="72" t="s">
        <v>1645</v>
      </c>
      <c r="B317" s="80"/>
      <c r="C317" s="155"/>
      <c r="D317" s="72"/>
      <c r="E317" s="83"/>
      <c r="F317" s="156" t="str">
        <f t="shared" si="13"/>
        <v/>
      </c>
      <c r="G317" s="156" t="str">
        <f t="shared" si="14"/>
        <v/>
      </c>
    </row>
    <row r="318" spans="1:7" s="104" customFormat="1" x14ac:dyDescent="0.3">
      <c r="A318" s="72" t="s">
        <v>1644</v>
      </c>
      <c r="B318" s="80"/>
      <c r="C318" s="155"/>
      <c r="D318" s="72"/>
      <c r="E318" s="83"/>
      <c r="F318" s="156" t="str">
        <f t="shared" si="13"/>
        <v/>
      </c>
      <c r="G318" s="156" t="str">
        <f t="shared" si="14"/>
        <v/>
      </c>
    </row>
    <row r="319" spans="1:7" s="104" customFormat="1" x14ac:dyDescent="0.3">
      <c r="A319" s="72" t="s">
        <v>1643</v>
      </c>
      <c r="B319" s="80"/>
      <c r="C319" s="155"/>
      <c r="D319" s="72"/>
      <c r="E319" s="83"/>
      <c r="F319" s="156" t="str">
        <f t="shared" si="13"/>
        <v/>
      </c>
      <c r="G319" s="156" t="str">
        <f t="shared" si="14"/>
        <v/>
      </c>
    </row>
    <row r="320" spans="1:7" s="104" customFormat="1" x14ac:dyDescent="0.3">
      <c r="A320" s="72" t="s">
        <v>1642</v>
      </c>
      <c r="B320" s="80"/>
      <c r="C320" s="155"/>
      <c r="D320" s="72"/>
      <c r="E320" s="83"/>
      <c r="F320" s="156" t="str">
        <f t="shared" si="13"/>
        <v/>
      </c>
      <c r="G320" s="156" t="str">
        <f t="shared" si="14"/>
        <v/>
      </c>
    </row>
    <row r="321" spans="1:7" s="104" customFormat="1" x14ac:dyDescent="0.3">
      <c r="A321" s="72" t="s">
        <v>1641</v>
      </c>
      <c r="B321" s="80"/>
      <c r="C321" s="155"/>
      <c r="D321" s="72"/>
      <c r="E321" s="83"/>
      <c r="F321" s="156" t="str">
        <f t="shared" si="13"/>
        <v/>
      </c>
      <c r="G321" s="156" t="str">
        <f t="shared" si="14"/>
        <v/>
      </c>
    </row>
    <row r="322" spans="1:7" s="104" customFormat="1" x14ac:dyDescent="0.3">
      <c r="A322" s="72" t="s">
        <v>1640</v>
      </c>
      <c r="B322" s="80"/>
      <c r="C322" s="155"/>
      <c r="D322" s="72"/>
      <c r="E322" s="83"/>
      <c r="F322" s="156" t="str">
        <f t="shared" si="13"/>
        <v/>
      </c>
      <c r="G322" s="156" t="str">
        <f t="shared" si="14"/>
        <v/>
      </c>
    </row>
    <row r="323" spans="1:7" s="104" customFormat="1" x14ac:dyDescent="0.3">
      <c r="A323" s="72" t="s">
        <v>1639</v>
      </c>
      <c r="B323" s="80"/>
      <c r="C323" s="155"/>
      <c r="D323" s="72"/>
      <c r="E323" s="83"/>
      <c r="F323" s="156" t="str">
        <f t="shared" si="13"/>
        <v/>
      </c>
      <c r="G323" s="156" t="str">
        <f t="shared" si="14"/>
        <v/>
      </c>
    </row>
    <row r="324" spans="1:7" s="104" customFormat="1" x14ac:dyDescent="0.3">
      <c r="A324" s="72" t="s">
        <v>1638</v>
      </c>
      <c r="B324" s="80"/>
      <c r="C324" s="155"/>
      <c r="D324" s="72"/>
      <c r="E324" s="83"/>
      <c r="F324" s="156" t="str">
        <f t="shared" si="13"/>
        <v/>
      </c>
      <c r="G324" s="156" t="str">
        <f t="shared" si="14"/>
        <v/>
      </c>
    </row>
    <row r="325" spans="1:7" s="104" customFormat="1" x14ac:dyDescent="0.3">
      <c r="A325" s="72" t="s">
        <v>1637</v>
      </c>
      <c r="B325" s="80"/>
      <c r="C325" s="155"/>
      <c r="D325" s="72"/>
      <c r="E325" s="83"/>
      <c r="F325" s="156" t="str">
        <f t="shared" si="13"/>
        <v/>
      </c>
      <c r="G325" s="156" t="str">
        <f t="shared" si="14"/>
        <v/>
      </c>
    </row>
    <row r="326" spans="1:7" s="104" customFormat="1" x14ac:dyDescent="0.3">
      <c r="A326" s="72" t="s">
        <v>1636</v>
      </c>
      <c r="B326" s="80"/>
      <c r="C326" s="155"/>
      <c r="D326" s="72"/>
      <c r="E326" s="83"/>
      <c r="F326" s="156" t="str">
        <f t="shared" si="13"/>
        <v/>
      </c>
      <c r="G326" s="156" t="str">
        <f t="shared" si="14"/>
        <v/>
      </c>
    </row>
    <row r="327" spans="1:7" s="104" customFormat="1" x14ac:dyDescent="0.3">
      <c r="A327" s="72" t="s">
        <v>1635</v>
      </c>
      <c r="B327" s="80" t="s">
        <v>1553</v>
      </c>
      <c r="C327" s="155"/>
      <c r="D327" s="72"/>
      <c r="E327" s="83"/>
      <c r="F327" s="156"/>
      <c r="G327" s="156" t="str">
        <f t="shared" si="14"/>
        <v/>
      </c>
    </row>
    <row r="328" spans="1:7" s="104" customFormat="1" x14ac:dyDescent="0.3">
      <c r="A328" s="72" t="s">
        <v>1634</v>
      </c>
      <c r="B328" s="80" t="s">
        <v>72</v>
      </c>
      <c r="C328" s="155">
        <f>SUM(C310:C327)</f>
        <v>0</v>
      </c>
      <c r="D328" s="72">
        <f>SUM(D310:D327)</f>
        <v>0</v>
      </c>
      <c r="E328" s="83"/>
      <c r="F328" s="193">
        <f>SUM(F310:F327)</f>
        <v>0</v>
      </c>
      <c r="G328" s="193">
        <f>SUM(G310:G327)</f>
        <v>0</v>
      </c>
    </row>
    <row r="329" spans="1:7" s="104" customFormat="1" x14ac:dyDescent="0.3">
      <c r="A329" s="72" t="s">
        <v>1633</v>
      </c>
      <c r="B329" s="80"/>
      <c r="C329" s="72"/>
      <c r="D329" s="72"/>
      <c r="E329" s="83"/>
      <c r="F329" s="83"/>
      <c r="G329" s="83"/>
    </row>
    <row r="330" spans="1:7" s="104" customFormat="1" x14ac:dyDescent="0.3">
      <c r="A330" s="72" t="s">
        <v>1632</v>
      </c>
      <c r="B330" s="80"/>
      <c r="C330" s="72"/>
      <c r="D330" s="72"/>
      <c r="E330" s="83"/>
      <c r="F330" s="83"/>
      <c r="G330" s="83"/>
    </row>
    <row r="331" spans="1:7" s="104" customFormat="1" x14ac:dyDescent="0.3">
      <c r="A331" s="72" t="s">
        <v>1631</v>
      </c>
      <c r="B331" s="80"/>
      <c r="C331" s="72"/>
      <c r="D331" s="72"/>
      <c r="E331" s="83"/>
      <c r="F331" s="83"/>
      <c r="G331" s="83"/>
    </row>
    <row r="332" spans="1:7" ht="15" customHeight="1" x14ac:dyDescent="0.25">
      <c r="A332" s="75"/>
      <c r="B332" s="172" t="s">
        <v>1630</v>
      </c>
      <c r="C332" s="75" t="s">
        <v>59</v>
      </c>
      <c r="D332" s="75" t="s">
        <v>1582</v>
      </c>
      <c r="E332" s="88"/>
      <c r="F332" s="75" t="s">
        <v>512</v>
      </c>
      <c r="G332" s="75" t="s">
        <v>1581</v>
      </c>
    </row>
    <row r="333" spans="1:7" s="104" customFormat="1" x14ac:dyDescent="0.3">
      <c r="A333" s="72" t="s">
        <v>1629</v>
      </c>
      <c r="B333" s="80" t="s">
        <v>1628</v>
      </c>
      <c r="C333" s="155"/>
      <c r="D333" s="72"/>
      <c r="E333" s="83"/>
      <c r="F333" s="156" t="str">
        <f t="shared" ref="F333:F345" si="15">IF($C$346=0,"",IF(C333="[For completion]","",C333/$C$346))</f>
        <v/>
      </c>
      <c r="G333" s="156" t="str">
        <f t="shared" ref="G333:G345" si="16">IF($D$346=0,"",IF(D333="[For completion]","",D333/$D$346))</f>
        <v/>
      </c>
    </row>
    <row r="334" spans="1:7" s="104" customFormat="1" x14ac:dyDescent="0.3">
      <c r="A334" s="72" t="s">
        <v>1627</v>
      </c>
      <c r="B334" s="80" t="s">
        <v>1626</v>
      </c>
      <c r="C334" s="155"/>
      <c r="D334" s="72"/>
      <c r="E334" s="83"/>
      <c r="F334" s="156" t="str">
        <f t="shared" si="15"/>
        <v/>
      </c>
      <c r="G334" s="156" t="str">
        <f t="shared" si="16"/>
        <v/>
      </c>
    </row>
    <row r="335" spans="1:7" s="104" customFormat="1" x14ac:dyDescent="0.3">
      <c r="A335" s="72" t="s">
        <v>1625</v>
      </c>
      <c r="B335" s="80" t="s">
        <v>1624</v>
      </c>
      <c r="C335" s="155"/>
      <c r="D335" s="72"/>
      <c r="E335" s="83"/>
      <c r="F335" s="156" t="str">
        <f t="shared" si="15"/>
        <v/>
      </c>
      <c r="G335" s="156" t="str">
        <f t="shared" si="16"/>
        <v/>
      </c>
    </row>
    <row r="336" spans="1:7" s="104" customFormat="1" x14ac:dyDescent="0.3">
      <c r="A336" s="72" t="s">
        <v>1623</v>
      </c>
      <c r="B336" s="80" t="s">
        <v>1622</v>
      </c>
      <c r="C336" s="155"/>
      <c r="D336" s="72"/>
      <c r="E336" s="83"/>
      <c r="F336" s="156" t="str">
        <f t="shared" si="15"/>
        <v/>
      </c>
      <c r="G336" s="156" t="str">
        <f t="shared" si="16"/>
        <v/>
      </c>
    </row>
    <row r="337" spans="1:7" s="104" customFormat="1" x14ac:dyDescent="0.3">
      <c r="A337" s="72" t="s">
        <v>1621</v>
      </c>
      <c r="B337" s="80" t="s">
        <v>1620</v>
      </c>
      <c r="C337" s="155"/>
      <c r="D337" s="72"/>
      <c r="E337" s="83"/>
      <c r="F337" s="156" t="str">
        <f t="shared" si="15"/>
        <v/>
      </c>
      <c r="G337" s="156" t="str">
        <f t="shared" si="16"/>
        <v/>
      </c>
    </row>
    <row r="338" spans="1:7" s="104" customFormat="1" x14ac:dyDescent="0.3">
      <c r="A338" s="72" t="s">
        <v>1619</v>
      </c>
      <c r="B338" s="80" t="s">
        <v>1618</v>
      </c>
      <c r="C338" s="155"/>
      <c r="D338" s="72"/>
      <c r="E338" s="83"/>
      <c r="F338" s="156" t="str">
        <f t="shared" si="15"/>
        <v/>
      </c>
      <c r="G338" s="156" t="str">
        <f t="shared" si="16"/>
        <v/>
      </c>
    </row>
    <row r="339" spans="1:7" s="104" customFormat="1" x14ac:dyDescent="0.3">
      <c r="A339" s="72" t="s">
        <v>1617</v>
      </c>
      <c r="B339" s="80" t="s">
        <v>1616</v>
      </c>
      <c r="C339" s="155"/>
      <c r="D339" s="72"/>
      <c r="E339" s="83"/>
      <c r="F339" s="156" t="str">
        <f t="shared" si="15"/>
        <v/>
      </c>
      <c r="G339" s="156" t="str">
        <f t="shared" si="16"/>
        <v/>
      </c>
    </row>
    <row r="340" spans="1:7" s="104" customFormat="1" x14ac:dyDescent="0.3">
      <c r="A340" s="72" t="s">
        <v>1615</v>
      </c>
      <c r="B340" s="80" t="s">
        <v>1614</v>
      </c>
      <c r="C340" s="155"/>
      <c r="D340" s="72"/>
      <c r="E340" s="83"/>
      <c r="F340" s="156" t="str">
        <f t="shared" si="15"/>
        <v/>
      </c>
      <c r="G340" s="156" t="str">
        <f t="shared" si="16"/>
        <v/>
      </c>
    </row>
    <row r="341" spans="1:7" s="104" customFormat="1" x14ac:dyDescent="0.3">
      <c r="A341" s="72" t="s">
        <v>1613</v>
      </c>
      <c r="B341" s="80" t="s">
        <v>1612</v>
      </c>
      <c r="C341" s="155"/>
      <c r="D341" s="72"/>
      <c r="E341" s="83"/>
      <c r="F341" s="156" t="str">
        <f t="shared" si="15"/>
        <v/>
      </c>
      <c r="G341" s="156" t="str">
        <f t="shared" si="16"/>
        <v/>
      </c>
    </row>
    <row r="342" spans="1:7" s="104" customFormat="1" x14ac:dyDescent="0.3">
      <c r="A342" s="72" t="s">
        <v>1611</v>
      </c>
      <c r="B342" s="72" t="s">
        <v>1610</v>
      </c>
      <c r="C342" s="155"/>
      <c r="D342" s="72"/>
      <c r="F342" s="156" t="str">
        <f t="shared" si="15"/>
        <v/>
      </c>
      <c r="G342" s="156" t="str">
        <f t="shared" si="16"/>
        <v/>
      </c>
    </row>
    <row r="343" spans="1:7" s="104" customFormat="1" x14ac:dyDescent="0.3">
      <c r="A343" s="72" t="s">
        <v>1609</v>
      </c>
      <c r="B343" s="72" t="s">
        <v>1608</v>
      </c>
      <c r="C343" s="155"/>
      <c r="D343" s="72"/>
      <c r="F343" s="156" t="str">
        <f t="shared" si="15"/>
        <v/>
      </c>
      <c r="G343" s="156" t="str">
        <f t="shared" si="16"/>
        <v/>
      </c>
    </row>
    <row r="344" spans="1:7" s="104" customFormat="1" x14ac:dyDescent="0.3">
      <c r="A344" s="72" t="s">
        <v>1607</v>
      </c>
      <c r="B344" s="80" t="s">
        <v>1606</v>
      </c>
      <c r="C344" s="155"/>
      <c r="D344" s="72"/>
      <c r="E344" s="83"/>
      <c r="F344" s="156" t="str">
        <f t="shared" si="15"/>
        <v/>
      </c>
      <c r="G344" s="156" t="str">
        <f t="shared" si="16"/>
        <v/>
      </c>
    </row>
    <row r="345" spans="1:7" s="104" customFormat="1" x14ac:dyDescent="0.3">
      <c r="A345" s="72" t="s">
        <v>1605</v>
      </c>
      <c r="B345" s="72" t="s">
        <v>1553</v>
      </c>
      <c r="C345" s="155"/>
      <c r="D345" s="72"/>
      <c r="F345" s="156" t="str">
        <f t="shared" si="15"/>
        <v/>
      </c>
      <c r="G345" s="156" t="str">
        <f t="shared" si="16"/>
        <v/>
      </c>
    </row>
    <row r="346" spans="1:7" s="104" customFormat="1" x14ac:dyDescent="0.3">
      <c r="A346" s="72" t="s">
        <v>1604</v>
      </c>
      <c r="B346" s="80" t="s">
        <v>72</v>
      </c>
      <c r="C346" s="155">
        <f>SUM(C333:C345)</f>
        <v>0</v>
      </c>
      <c r="D346" s="72">
        <f>SUM(D333:D345)</f>
        <v>0</v>
      </c>
      <c r="E346" s="83"/>
      <c r="F346" s="193">
        <f>SUM(F333:F345)</f>
        <v>0</v>
      </c>
      <c r="G346" s="193">
        <f>SUM(G333:G345)</f>
        <v>0</v>
      </c>
    </row>
    <row r="347" spans="1:7" s="104" customFormat="1" x14ac:dyDescent="0.3">
      <c r="A347" s="72" t="s">
        <v>1603</v>
      </c>
      <c r="B347" s="80"/>
      <c r="C347" s="155"/>
      <c r="D347" s="72"/>
      <c r="E347" s="83"/>
      <c r="F347" s="193"/>
      <c r="G347" s="193"/>
    </row>
    <row r="348" spans="1:7" s="104" customFormat="1" x14ac:dyDescent="0.3">
      <c r="A348" s="72" t="s">
        <v>1602</v>
      </c>
      <c r="B348" s="80"/>
      <c r="C348" s="155"/>
      <c r="D348" s="72"/>
      <c r="E348" s="83"/>
      <c r="F348" s="193"/>
      <c r="G348" s="193"/>
    </row>
    <row r="349" spans="1:7" s="104" customFormat="1" x14ac:dyDescent="0.3">
      <c r="A349" s="72" t="s">
        <v>1601</v>
      </c>
    </row>
    <row r="350" spans="1:7" s="104" customFormat="1" x14ac:dyDescent="0.3">
      <c r="A350" s="72" t="s">
        <v>1600</v>
      </c>
    </row>
    <row r="351" spans="1:7" s="104" customFormat="1" x14ac:dyDescent="0.3">
      <c r="A351" s="72" t="s">
        <v>1599</v>
      </c>
      <c r="B351" s="80"/>
      <c r="C351" s="155"/>
      <c r="D351" s="72"/>
      <c r="E351" s="83"/>
      <c r="F351" s="193"/>
      <c r="G351" s="193"/>
    </row>
    <row r="352" spans="1:7" s="104" customFormat="1" x14ac:dyDescent="0.3">
      <c r="A352" s="72" t="s">
        <v>1598</v>
      </c>
      <c r="B352" s="80"/>
      <c r="C352" s="155"/>
      <c r="D352" s="72"/>
      <c r="E352" s="83"/>
      <c r="F352" s="193"/>
      <c r="G352" s="193"/>
    </row>
    <row r="353" spans="1:7" s="104" customFormat="1" x14ac:dyDescent="0.3">
      <c r="A353" s="72" t="s">
        <v>1597</v>
      </c>
      <c r="B353" s="80"/>
      <c r="C353" s="155"/>
      <c r="D353" s="72"/>
      <c r="E353" s="83"/>
      <c r="F353" s="193"/>
      <c r="G353" s="193"/>
    </row>
    <row r="354" spans="1:7" s="104" customFormat="1" x14ac:dyDescent="0.3">
      <c r="A354" s="72" t="s">
        <v>1596</v>
      </c>
      <c r="B354" s="80"/>
      <c r="C354" s="155"/>
      <c r="D354" s="72"/>
      <c r="E354" s="83"/>
      <c r="F354" s="193"/>
      <c r="G354" s="193"/>
    </row>
    <row r="355" spans="1:7" s="104" customFormat="1" x14ac:dyDescent="0.3">
      <c r="A355" s="72" t="s">
        <v>1595</v>
      </c>
      <c r="B355" s="80"/>
      <c r="C355" s="72"/>
      <c r="D355" s="72"/>
      <c r="E355" s="83"/>
      <c r="F355" s="83"/>
      <c r="G355" s="83"/>
    </row>
    <row r="356" spans="1:7" s="104" customFormat="1" x14ac:dyDescent="0.3">
      <c r="A356" s="72" t="s">
        <v>1594</v>
      </c>
      <c r="B356" s="80"/>
      <c r="C356" s="72"/>
      <c r="D356" s="72"/>
      <c r="E356" s="83"/>
      <c r="F356" s="83"/>
      <c r="G356" s="83"/>
    </row>
    <row r="357" spans="1:7" ht="15" customHeight="1" x14ac:dyDescent="0.25">
      <c r="A357" s="75"/>
      <c r="B357" s="172" t="s">
        <v>1593</v>
      </c>
      <c r="C357" s="75" t="s">
        <v>59</v>
      </c>
      <c r="D357" s="75" t="s">
        <v>1582</v>
      </c>
      <c r="E357" s="88"/>
      <c r="F357" s="75" t="s">
        <v>512</v>
      </c>
      <c r="G357" s="75" t="s">
        <v>1581</v>
      </c>
    </row>
    <row r="358" spans="1:7" s="104" customFormat="1" x14ac:dyDescent="0.3">
      <c r="A358" s="72" t="s">
        <v>1592</v>
      </c>
      <c r="B358" s="80" t="s">
        <v>1567</v>
      </c>
      <c r="C358" s="155"/>
      <c r="D358" s="72"/>
      <c r="E358" s="83"/>
      <c r="F358" s="156" t="str">
        <f t="shared" ref="F358:F364" si="17">IF($C$365=0,"",IF(C358="[For completion]","",C358/$C$365))</f>
        <v/>
      </c>
      <c r="G358" s="156" t="str">
        <f t="shared" ref="G358:G364" si="18">IF($D$365=0,"",IF(D358="[For completion]","",D358/$D$365))</f>
        <v/>
      </c>
    </row>
    <row r="359" spans="1:7" s="104" customFormat="1" x14ac:dyDescent="0.3">
      <c r="A359" s="72" t="s">
        <v>1591</v>
      </c>
      <c r="B359" s="194" t="s">
        <v>1565</v>
      </c>
      <c r="C359" s="155"/>
      <c r="D359" s="72"/>
      <c r="E359" s="83"/>
      <c r="F359" s="156" t="str">
        <f t="shared" si="17"/>
        <v/>
      </c>
      <c r="G359" s="156" t="str">
        <f t="shared" si="18"/>
        <v/>
      </c>
    </row>
    <row r="360" spans="1:7" s="104" customFormat="1" x14ac:dyDescent="0.3">
      <c r="A360" s="72" t="s">
        <v>1590</v>
      </c>
      <c r="B360" s="80" t="s">
        <v>1563</v>
      </c>
      <c r="C360" s="155"/>
      <c r="D360" s="72"/>
      <c r="E360" s="83"/>
      <c r="F360" s="156" t="str">
        <f t="shared" si="17"/>
        <v/>
      </c>
      <c r="G360" s="156" t="str">
        <f t="shared" si="18"/>
        <v/>
      </c>
    </row>
    <row r="361" spans="1:7" s="104" customFormat="1" x14ac:dyDescent="0.3">
      <c r="A361" s="72" t="s">
        <v>1589</v>
      </c>
      <c r="B361" s="80" t="s">
        <v>1561</v>
      </c>
      <c r="C361" s="155"/>
      <c r="D361" s="72"/>
      <c r="E361" s="83"/>
      <c r="F361" s="156" t="str">
        <f t="shared" si="17"/>
        <v/>
      </c>
      <c r="G361" s="156" t="str">
        <f t="shared" si="18"/>
        <v/>
      </c>
    </row>
    <row r="362" spans="1:7" s="104" customFormat="1" x14ac:dyDescent="0.3">
      <c r="A362" s="72" t="s">
        <v>1588</v>
      </c>
      <c r="B362" s="80" t="s">
        <v>1559</v>
      </c>
      <c r="C362" s="155"/>
      <c r="D362" s="72"/>
      <c r="E362" s="83"/>
      <c r="F362" s="156" t="str">
        <f t="shared" si="17"/>
        <v/>
      </c>
      <c r="G362" s="156" t="str">
        <f t="shared" si="18"/>
        <v/>
      </c>
    </row>
    <row r="363" spans="1:7" s="104" customFormat="1" x14ac:dyDescent="0.3">
      <c r="A363" s="72" t="s">
        <v>1587</v>
      </c>
      <c r="B363" s="80" t="s">
        <v>1557</v>
      </c>
      <c r="C363" s="155"/>
      <c r="D363" s="72"/>
      <c r="E363" s="83"/>
      <c r="F363" s="156" t="str">
        <f t="shared" si="17"/>
        <v/>
      </c>
      <c r="G363" s="156" t="str">
        <f t="shared" si="18"/>
        <v/>
      </c>
    </row>
    <row r="364" spans="1:7" s="104" customFormat="1" x14ac:dyDescent="0.3">
      <c r="A364" s="72" t="s">
        <v>1586</v>
      </c>
      <c r="B364" s="80" t="s">
        <v>1555</v>
      </c>
      <c r="C364" s="155"/>
      <c r="D364" s="72"/>
      <c r="E364" s="83"/>
      <c r="F364" s="156" t="str">
        <f t="shared" si="17"/>
        <v/>
      </c>
      <c r="G364" s="156" t="str">
        <f t="shared" si="18"/>
        <v/>
      </c>
    </row>
    <row r="365" spans="1:7" s="104" customFormat="1" x14ac:dyDescent="0.3">
      <c r="A365" s="72" t="s">
        <v>1585</v>
      </c>
      <c r="B365" s="80" t="s">
        <v>72</v>
      </c>
      <c r="C365" s="155">
        <f>SUM(C358:C364)</f>
        <v>0</v>
      </c>
      <c r="D365" s="72">
        <f>SUM(D358:D364)</f>
        <v>0</v>
      </c>
      <c r="E365" s="83"/>
      <c r="F365" s="193">
        <f>SUM(F358:F364)</f>
        <v>0</v>
      </c>
      <c r="G365" s="193">
        <f>SUM(G358:G364)</f>
        <v>0</v>
      </c>
    </row>
    <row r="366" spans="1:7" s="104" customFormat="1" x14ac:dyDescent="0.3">
      <c r="A366" s="72" t="s">
        <v>1584</v>
      </c>
      <c r="B366" s="80"/>
      <c r="C366" s="72"/>
      <c r="D366" s="72"/>
      <c r="E366" s="83"/>
      <c r="F366" s="83"/>
      <c r="G366" s="83"/>
    </row>
    <row r="367" spans="1:7" ht="15" customHeight="1" x14ac:dyDescent="0.25">
      <c r="A367" s="75"/>
      <c r="B367" s="172" t="s">
        <v>1583</v>
      </c>
      <c r="C367" s="75" t="s">
        <v>59</v>
      </c>
      <c r="D367" s="75" t="s">
        <v>1582</v>
      </c>
      <c r="E367" s="88"/>
      <c r="F367" s="75" t="s">
        <v>512</v>
      </c>
      <c r="G367" s="75" t="s">
        <v>1581</v>
      </c>
    </row>
    <row r="368" spans="1:7" s="104" customFormat="1" x14ac:dyDescent="0.3">
      <c r="A368" s="72" t="s">
        <v>1580</v>
      </c>
      <c r="B368" s="80" t="s">
        <v>1579</v>
      </c>
      <c r="C368" s="155"/>
      <c r="D368" s="72"/>
      <c r="E368" s="83"/>
      <c r="F368" s="156" t="str">
        <f>IF($C$372=0,"",IF(C368="[For completion]","",C368/$C$372))</f>
        <v/>
      </c>
      <c r="G368" s="156" t="str">
        <f>IF($D$372=0,"",IF(D368="[For completion]","",D368/$D$372))</f>
        <v/>
      </c>
    </row>
    <row r="369" spans="1:7" s="104" customFormat="1" x14ac:dyDescent="0.3">
      <c r="A369" s="72" t="s">
        <v>1578</v>
      </c>
      <c r="B369" s="194" t="s">
        <v>1577</v>
      </c>
      <c r="C369" s="155"/>
      <c r="D369" s="72"/>
      <c r="E369" s="83"/>
      <c r="F369" s="156" t="str">
        <f>IF($C$372=0,"",IF(C369="[For completion]","",C369/$C$372))</f>
        <v/>
      </c>
      <c r="G369" s="156" t="str">
        <f>IF($D$372=0,"",IF(D369="[For completion]","",D369/$D$372))</f>
        <v/>
      </c>
    </row>
    <row r="370" spans="1:7" s="104" customFormat="1" x14ac:dyDescent="0.3">
      <c r="A370" s="72" t="s">
        <v>1576</v>
      </c>
      <c r="B370" s="80" t="s">
        <v>1555</v>
      </c>
      <c r="C370" s="155"/>
      <c r="D370" s="72"/>
      <c r="E370" s="83"/>
      <c r="F370" s="156" t="str">
        <f>IF($C$372=0,"",IF(C370="[For completion]","",C370/$C$372))</f>
        <v/>
      </c>
      <c r="G370" s="156" t="str">
        <f>IF($D$372=0,"",IF(D370="[For completion]","",D370/$D$372))</f>
        <v/>
      </c>
    </row>
    <row r="371" spans="1:7" s="104" customFormat="1" x14ac:dyDescent="0.3">
      <c r="A371" s="72" t="s">
        <v>1575</v>
      </c>
      <c r="B371" s="72" t="s">
        <v>1553</v>
      </c>
      <c r="C371" s="155"/>
      <c r="D371" s="72"/>
      <c r="E371" s="83"/>
      <c r="F371" s="156" t="str">
        <f>IF($C$372=0,"",IF(C371="[For completion]","",C371/$C$372))</f>
        <v/>
      </c>
      <c r="G371" s="156" t="str">
        <f>IF($D$372=0,"",IF(D371="[For completion]","",D371/$D$372))</f>
        <v/>
      </c>
    </row>
    <row r="372" spans="1:7" s="104" customFormat="1" x14ac:dyDescent="0.3">
      <c r="A372" s="72" t="s">
        <v>1574</v>
      </c>
      <c r="B372" s="80" t="s">
        <v>72</v>
      </c>
      <c r="C372" s="155">
        <f>SUM(C368:C371)</f>
        <v>0</v>
      </c>
      <c r="D372" s="72">
        <f>SUM(D368:D371)</f>
        <v>0</v>
      </c>
      <c r="E372" s="83"/>
      <c r="F372" s="193">
        <f>SUM(F368:F371)</f>
        <v>0</v>
      </c>
      <c r="G372" s="193">
        <f>SUM(G368:G371)</f>
        <v>0</v>
      </c>
    </row>
    <row r="373" spans="1:7" s="104" customFormat="1" x14ac:dyDescent="0.3">
      <c r="A373" s="72" t="s">
        <v>1573</v>
      </c>
      <c r="B373" s="80"/>
      <c r="C373" s="72"/>
      <c r="D373" s="72"/>
      <c r="E373" s="83"/>
      <c r="F373" s="83"/>
      <c r="G373" s="83"/>
    </row>
    <row r="374" spans="1:7" ht="15" customHeight="1" x14ac:dyDescent="0.25">
      <c r="A374" s="75"/>
      <c r="B374" s="172" t="s">
        <v>1572</v>
      </c>
      <c r="C374" s="75" t="s">
        <v>1571</v>
      </c>
      <c r="D374" s="75" t="s">
        <v>1570</v>
      </c>
      <c r="E374" s="88"/>
      <c r="F374" s="75" t="s">
        <v>1569</v>
      </c>
      <c r="G374" s="75"/>
    </row>
    <row r="375" spans="1:7" s="104" customFormat="1" x14ac:dyDescent="0.3">
      <c r="A375" s="72" t="s">
        <v>1568</v>
      </c>
      <c r="B375" s="80" t="s">
        <v>1567</v>
      </c>
      <c r="C375" s="155"/>
      <c r="D375" s="155"/>
      <c r="E375" s="71"/>
      <c r="F375" s="155"/>
      <c r="G375" s="156" t="str">
        <f t="shared" ref="G375:G393" si="19">IF($D$393=0,"",IF(D375="[For completion]","",D375/$D$393))</f>
        <v/>
      </c>
    </row>
    <row r="376" spans="1:7" s="104" customFormat="1" x14ac:dyDescent="0.3">
      <c r="A376" s="72" t="s">
        <v>1566</v>
      </c>
      <c r="B376" s="80" t="s">
        <v>1565</v>
      </c>
      <c r="C376" s="155"/>
      <c r="D376" s="155"/>
      <c r="E376" s="71"/>
      <c r="F376" s="155"/>
      <c r="G376" s="156" t="str">
        <f t="shared" si="19"/>
        <v/>
      </c>
    </row>
    <row r="377" spans="1:7" s="104" customFormat="1" x14ac:dyDescent="0.3">
      <c r="A377" s="72" t="s">
        <v>1564</v>
      </c>
      <c r="B377" s="80" t="s">
        <v>1563</v>
      </c>
      <c r="C377" s="155"/>
      <c r="D377" s="155"/>
      <c r="E377" s="71"/>
      <c r="F377" s="155"/>
      <c r="G377" s="156" t="str">
        <f t="shared" si="19"/>
        <v/>
      </c>
    </row>
    <row r="378" spans="1:7" s="104" customFormat="1" x14ac:dyDescent="0.3">
      <c r="A378" s="72" t="s">
        <v>1562</v>
      </c>
      <c r="B378" s="80" t="s">
        <v>1561</v>
      </c>
      <c r="C378" s="155"/>
      <c r="D378" s="155"/>
      <c r="E378" s="71"/>
      <c r="F378" s="155"/>
      <c r="G378" s="156" t="str">
        <f t="shared" si="19"/>
        <v/>
      </c>
    </row>
    <row r="379" spans="1:7" s="104" customFormat="1" x14ac:dyDescent="0.3">
      <c r="A379" s="72" t="s">
        <v>1560</v>
      </c>
      <c r="B379" s="80" t="s">
        <v>1559</v>
      </c>
      <c r="C379" s="155"/>
      <c r="D379" s="155"/>
      <c r="E379" s="71"/>
      <c r="F379" s="155"/>
      <c r="G379" s="156" t="str">
        <f t="shared" si="19"/>
        <v/>
      </c>
    </row>
    <row r="380" spans="1:7" s="104" customFormat="1" x14ac:dyDescent="0.3">
      <c r="A380" s="72" t="s">
        <v>1558</v>
      </c>
      <c r="B380" s="80" t="s">
        <v>1557</v>
      </c>
      <c r="C380" s="155"/>
      <c r="D380" s="155"/>
      <c r="E380" s="71"/>
      <c r="F380" s="155"/>
      <c r="G380" s="156" t="str">
        <f t="shared" si="19"/>
        <v/>
      </c>
    </row>
    <row r="381" spans="1:7" s="104" customFormat="1" x14ac:dyDescent="0.3">
      <c r="A381" s="72" t="s">
        <v>1556</v>
      </c>
      <c r="B381" s="80" t="s">
        <v>1555</v>
      </c>
      <c r="C381" s="155"/>
      <c r="D381" s="155"/>
      <c r="E381" s="71"/>
      <c r="F381" s="155"/>
      <c r="G381" s="156" t="str">
        <f t="shared" si="19"/>
        <v/>
      </c>
    </row>
    <row r="382" spans="1:7" s="104" customFormat="1" x14ac:dyDescent="0.3">
      <c r="A382" s="72" t="s">
        <v>1554</v>
      </c>
      <c r="B382" s="80" t="s">
        <v>1553</v>
      </c>
      <c r="C382" s="155"/>
      <c r="D382" s="155"/>
      <c r="E382" s="71"/>
      <c r="F382" s="155"/>
      <c r="G382" s="156" t="str">
        <f t="shared" si="19"/>
        <v/>
      </c>
    </row>
    <row r="383" spans="1:7" s="104" customFormat="1" x14ac:dyDescent="0.3">
      <c r="A383" s="72" t="s">
        <v>1552</v>
      </c>
      <c r="B383" s="80" t="s">
        <v>72</v>
      </c>
      <c r="C383" s="155">
        <f>SUM(C375:C382)</f>
        <v>0</v>
      </c>
      <c r="D383" s="155">
        <f>SUM(D375:D382)</f>
        <v>0</v>
      </c>
      <c r="E383" s="71"/>
      <c r="F383" s="72"/>
      <c r="G383" s="156" t="str">
        <f t="shared" si="19"/>
        <v/>
      </c>
    </row>
    <row r="384" spans="1:7" s="104" customFormat="1" ht="14.25" customHeight="1" x14ac:dyDescent="0.3">
      <c r="A384" s="72" t="s">
        <v>1551</v>
      </c>
      <c r="B384" s="80" t="s">
        <v>1550</v>
      </c>
      <c r="C384" s="72"/>
      <c r="D384" s="72"/>
      <c r="E384" s="72"/>
      <c r="F384" s="155"/>
      <c r="G384" s="156" t="str">
        <f t="shared" si="19"/>
        <v/>
      </c>
    </row>
    <row r="385" spans="1:7" s="104" customFormat="1" ht="14.25" hidden="1" customHeight="1" x14ac:dyDescent="0.3">
      <c r="A385" s="72" t="s">
        <v>1549</v>
      </c>
      <c r="B385" s="80"/>
      <c r="C385" s="155"/>
      <c r="D385" s="72"/>
      <c r="E385" s="71"/>
      <c r="F385" s="156"/>
      <c r="G385" s="156" t="str">
        <f t="shared" si="19"/>
        <v/>
      </c>
    </row>
    <row r="386" spans="1:7" s="104" customFormat="1" ht="14.25" hidden="1" customHeight="1" x14ac:dyDescent="0.3">
      <c r="A386" s="72" t="s">
        <v>1548</v>
      </c>
      <c r="B386" s="80"/>
      <c r="C386" s="155"/>
      <c r="D386" s="72"/>
      <c r="E386" s="71"/>
      <c r="F386" s="156"/>
      <c r="G386" s="156" t="str">
        <f t="shared" si="19"/>
        <v/>
      </c>
    </row>
    <row r="387" spans="1:7" s="104" customFormat="1" ht="14.25" hidden="1" customHeight="1" x14ac:dyDescent="0.3">
      <c r="A387" s="72" t="s">
        <v>1547</v>
      </c>
      <c r="B387" s="80"/>
      <c r="C387" s="155"/>
      <c r="D387" s="72"/>
      <c r="E387" s="71"/>
      <c r="F387" s="156"/>
      <c r="G387" s="156" t="str">
        <f t="shared" si="19"/>
        <v/>
      </c>
    </row>
    <row r="388" spans="1:7" s="104" customFormat="1" ht="14.25" hidden="1" customHeight="1" x14ac:dyDescent="0.3">
      <c r="A388" s="72" t="s">
        <v>1546</v>
      </c>
      <c r="B388" s="80"/>
      <c r="C388" s="155"/>
      <c r="D388" s="72"/>
      <c r="E388" s="71"/>
      <c r="F388" s="156"/>
      <c r="G388" s="156" t="str">
        <f t="shared" si="19"/>
        <v/>
      </c>
    </row>
    <row r="389" spans="1:7" s="104" customFormat="1" ht="14.25" hidden="1" customHeight="1" x14ac:dyDescent="0.3">
      <c r="A389" s="72" t="s">
        <v>1545</v>
      </c>
      <c r="B389" s="80"/>
      <c r="C389" s="155"/>
      <c r="D389" s="72"/>
      <c r="E389" s="71"/>
      <c r="F389" s="156"/>
      <c r="G389" s="156" t="str">
        <f t="shared" si="19"/>
        <v/>
      </c>
    </row>
    <row r="390" spans="1:7" s="104" customFormat="1" ht="14.25" hidden="1" customHeight="1" x14ac:dyDescent="0.3">
      <c r="A390" s="72" t="s">
        <v>1544</v>
      </c>
      <c r="B390" s="80"/>
      <c r="C390" s="155"/>
      <c r="D390" s="72"/>
      <c r="E390" s="71"/>
      <c r="F390" s="156"/>
      <c r="G390" s="156" t="str">
        <f t="shared" si="19"/>
        <v/>
      </c>
    </row>
    <row r="391" spans="1:7" s="104" customFormat="1" ht="14.25" hidden="1" customHeight="1" x14ac:dyDescent="0.3">
      <c r="A391" s="72" t="s">
        <v>1543</v>
      </c>
      <c r="B391" s="80"/>
      <c r="C391" s="155"/>
      <c r="D391" s="72"/>
      <c r="E391" s="71"/>
      <c r="F391" s="156"/>
      <c r="G391" s="156" t="str">
        <f t="shared" si="19"/>
        <v/>
      </c>
    </row>
    <row r="392" spans="1:7" s="104" customFormat="1" ht="14.25" hidden="1" customHeight="1" x14ac:dyDescent="0.3">
      <c r="A392" s="72" t="s">
        <v>1542</v>
      </c>
      <c r="B392" s="80"/>
      <c r="C392" s="155"/>
      <c r="D392" s="72"/>
      <c r="E392" s="71"/>
      <c r="F392" s="156"/>
      <c r="G392" s="156" t="str">
        <f t="shared" si="19"/>
        <v/>
      </c>
    </row>
    <row r="393" spans="1:7" s="104" customFormat="1" ht="14.25" hidden="1" customHeight="1" x14ac:dyDescent="0.3">
      <c r="A393" s="72" t="s">
        <v>1541</v>
      </c>
      <c r="B393" s="80"/>
      <c r="C393" s="155"/>
      <c r="D393" s="72"/>
      <c r="E393" s="71"/>
      <c r="F393" s="156"/>
      <c r="G393" s="156" t="str">
        <f t="shared" si="19"/>
        <v/>
      </c>
    </row>
    <row r="394" spans="1:7" s="104" customFormat="1" ht="14.25" hidden="1" customHeight="1" x14ac:dyDescent="0.3">
      <c r="A394" s="72" t="s">
        <v>1540</v>
      </c>
      <c r="B394" s="72"/>
      <c r="C394" s="192"/>
      <c r="D394" s="72"/>
      <c r="E394" s="71"/>
      <c r="F394" s="71"/>
      <c r="G394" s="71"/>
    </row>
    <row r="395" spans="1:7" s="104" customFormat="1" ht="14.25" hidden="1" customHeight="1" x14ac:dyDescent="0.3">
      <c r="A395" s="72" t="s">
        <v>1539</v>
      </c>
      <c r="B395" s="72"/>
      <c r="C395" s="192"/>
      <c r="D395" s="72"/>
      <c r="E395" s="71"/>
      <c r="F395" s="71"/>
      <c r="G395" s="71"/>
    </row>
    <row r="396" spans="1:7" s="104" customFormat="1" ht="14.25" hidden="1" customHeight="1" x14ac:dyDescent="0.3">
      <c r="A396" s="72" t="s">
        <v>1538</v>
      </c>
      <c r="B396" s="72"/>
      <c r="C396" s="192"/>
      <c r="D396" s="72"/>
      <c r="E396" s="71"/>
      <c r="F396" s="71"/>
      <c r="G396" s="71"/>
    </row>
    <row r="397" spans="1:7" s="104" customFormat="1" ht="14.25" hidden="1" customHeight="1" x14ac:dyDescent="0.3">
      <c r="A397" s="72" t="s">
        <v>1537</v>
      </c>
      <c r="B397" s="72"/>
      <c r="C397" s="192"/>
      <c r="D397" s="72"/>
      <c r="E397" s="71"/>
      <c r="F397" s="71"/>
      <c r="G397" s="71"/>
    </row>
    <row r="398" spans="1:7" s="104" customFormat="1" ht="14.25" hidden="1" customHeight="1" x14ac:dyDescent="0.3">
      <c r="A398" s="72" t="s">
        <v>1536</v>
      </c>
      <c r="B398" s="72"/>
      <c r="C398" s="192"/>
      <c r="D398" s="72"/>
      <c r="E398" s="71"/>
      <c r="F398" s="71"/>
      <c r="G398" s="71"/>
    </row>
    <row r="399" spans="1:7" s="104" customFormat="1" ht="14.25" hidden="1" customHeight="1" x14ac:dyDescent="0.3">
      <c r="A399" s="72" t="s">
        <v>1535</v>
      </c>
      <c r="B399" s="72"/>
      <c r="C399" s="192"/>
      <c r="D399" s="72"/>
      <c r="E399" s="71"/>
      <c r="F399" s="71"/>
      <c r="G399" s="71"/>
    </row>
    <row r="400" spans="1:7" s="104" customFormat="1" ht="14.25" hidden="1" customHeight="1" x14ac:dyDescent="0.3">
      <c r="A400" s="72" t="s">
        <v>1534</v>
      </c>
      <c r="B400" s="72"/>
      <c r="C400" s="192"/>
      <c r="D400" s="72"/>
      <c r="E400" s="71"/>
      <c r="F400" s="71"/>
      <c r="G400" s="71"/>
    </row>
    <row r="401" spans="1:7" s="104" customFormat="1" ht="14.25" hidden="1" customHeight="1" x14ac:dyDescent="0.3">
      <c r="A401" s="72" t="s">
        <v>1533</v>
      </c>
      <c r="B401" s="72"/>
      <c r="C401" s="192"/>
      <c r="D401" s="72"/>
      <c r="E401" s="71"/>
      <c r="F401" s="71"/>
      <c r="G401" s="71"/>
    </row>
    <row r="402" spans="1:7" s="104" customFormat="1" ht="14.25" hidden="1" customHeight="1" x14ac:dyDescent="0.3">
      <c r="A402" s="72" t="s">
        <v>1532</v>
      </c>
      <c r="B402" s="72"/>
      <c r="C402" s="192"/>
      <c r="D402" s="72"/>
      <c r="E402" s="71"/>
      <c r="F402" s="71"/>
      <c r="G402" s="71"/>
    </row>
    <row r="403" spans="1:7" s="104" customFormat="1" ht="14.25" hidden="1" customHeight="1" x14ac:dyDescent="0.3">
      <c r="A403" s="72" t="s">
        <v>1531</v>
      </c>
      <c r="B403" s="72"/>
      <c r="C403" s="192"/>
      <c r="D403" s="72"/>
      <c r="E403" s="71"/>
      <c r="F403" s="71"/>
      <c r="G403" s="71"/>
    </row>
    <row r="404" spans="1:7" s="104" customFormat="1" ht="14.25" hidden="1" customHeight="1" x14ac:dyDescent="0.3">
      <c r="A404" s="72" t="s">
        <v>1530</v>
      </c>
      <c r="B404" s="72"/>
      <c r="C404" s="192"/>
      <c r="D404" s="72"/>
      <c r="E404" s="71"/>
      <c r="F404" s="71"/>
      <c r="G404" s="71"/>
    </row>
    <row r="405" spans="1:7" s="104" customFormat="1" ht="14.25" hidden="1" customHeight="1" x14ac:dyDescent="0.3">
      <c r="A405" s="72" t="s">
        <v>1529</v>
      </c>
      <c r="B405" s="72"/>
      <c r="C405" s="192"/>
      <c r="D405" s="72"/>
      <c r="E405" s="71"/>
      <c r="F405" s="71"/>
      <c r="G405" s="71"/>
    </row>
    <row r="406" spans="1:7" s="104" customFormat="1" ht="14.25" hidden="1" customHeight="1" x14ac:dyDescent="0.3">
      <c r="A406" s="72" t="s">
        <v>1528</v>
      </c>
      <c r="B406" s="72"/>
      <c r="C406" s="192"/>
      <c r="D406" s="72"/>
      <c r="E406" s="71"/>
      <c r="F406" s="71"/>
      <c r="G406" s="71"/>
    </row>
    <row r="407" spans="1:7" s="104" customFormat="1" ht="14.25" hidden="1" customHeight="1" x14ac:dyDescent="0.3">
      <c r="A407" s="72" t="s">
        <v>1527</v>
      </c>
      <c r="B407" s="72"/>
      <c r="C407" s="192"/>
      <c r="D407" s="72"/>
      <c r="E407" s="71"/>
      <c r="F407" s="71"/>
      <c r="G407" s="71"/>
    </row>
    <row r="408" spans="1:7" s="104" customFormat="1" ht="14.25" hidden="1" customHeight="1" x14ac:dyDescent="0.3">
      <c r="A408" s="72" t="s">
        <v>1526</v>
      </c>
      <c r="B408" s="72"/>
      <c r="C408" s="192"/>
      <c r="D408" s="72"/>
      <c r="E408" s="71"/>
      <c r="F408" s="71"/>
      <c r="G408" s="71"/>
    </row>
    <row r="409" spans="1:7" s="104" customFormat="1" ht="14.25" hidden="1" customHeight="1" x14ac:dyDescent="0.3">
      <c r="A409" s="72" t="s">
        <v>1525</v>
      </c>
      <c r="B409" s="72"/>
      <c r="C409" s="192"/>
      <c r="D409" s="72"/>
      <c r="E409" s="71"/>
      <c r="F409" s="71"/>
      <c r="G409" s="71"/>
    </row>
    <row r="410" spans="1:7" s="104" customFormat="1" ht="14.25" hidden="1" customHeight="1" x14ac:dyDescent="0.3">
      <c r="A410" s="72" t="s">
        <v>1524</v>
      </c>
      <c r="B410" s="72"/>
      <c r="C410" s="192"/>
      <c r="D410" s="72"/>
      <c r="E410" s="71"/>
      <c r="F410" s="71"/>
      <c r="G410" s="71"/>
    </row>
    <row r="411" spans="1:7" s="104" customFormat="1" ht="14.25" hidden="1" customHeight="1" x14ac:dyDescent="0.3">
      <c r="A411" s="72" t="s">
        <v>1523</v>
      </c>
      <c r="B411" s="72"/>
      <c r="C411" s="192"/>
      <c r="D411" s="72"/>
      <c r="E411" s="71"/>
      <c r="F411" s="71"/>
      <c r="G411" s="71"/>
    </row>
    <row r="412" spans="1:7" s="104" customFormat="1" ht="14.25" hidden="1" customHeight="1" x14ac:dyDescent="0.3">
      <c r="A412" s="72" t="s">
        <v>1522</v>
      </c>
      <c r="B412" s="72"/>
      <c r="C412" s="192"/>
      <c r="D412" s="72"/>
      <c r="E412" s="71"/>
      <c r="F412" s="71"/>
      <c r="G412" s="71"/>
    </row>
    <row r="413" spans="1:7" s="104" customFormat="1" ht="14.25" hidden="1" customHeight="1" x14ac:dyDescent="0.3">
      <c r="A413" s="72" t="s">
        <v>1521</v>
      </c>
      <c r="B413" s="72"/>
      <c r="C413" s="192"/>
      <c r="D413" s="72"/>
      <c r="E413" s="71"/>
      <c r="F413" s="71"/>
      <c r="G413" s="71"/>
    </row>
    <row r="414" spans="1:7" s="104" customFormat="1" ht="14.25" hidden="1" customHeight="1" x14ac:dyDescent="0.3">
      <c r="A414" s="72" t="s">
        <v>1520</v>
      </c>
      <c r="B414" s="72"/>
      <c r="C414" s="192"/>
      <c r="D414" s="72"/>
      <c r="E414" s="71"/>
      <c r="F414" s="71"/>
      <c r="G414" s="71"/>
    </row>
    <row r="415" spans="1:7" s="104" customFormat="1" ht="14.25" hidden="1" customHeight="1" x14ac:dyDescent="0.3">
      <c r="A415" s="72" t="s">
        <v>1519</v>
      </c>
      <c r="B415" s="72"/>
      <c r="C415" s="192"/>
      <c r="D415" s="72"/>
      <c r="E415" s="71"/>
      <c r="F415" s="71"/>
      <c r="G415" s="71"/>
    </row>
    <row r="416" spans="1:7" s="104" customFormat="1" ht="14.25" hidden="1" customHeight="1" x14ac:dyDescent="0.3">
      <c r="A416" s="72" t="s">
        <v>1518</v>
      </c>
      <c r="B416" s="72"/>
      <c r="C416" s="192"/>
      <c r="D416" s="72"/>
      <c r="E416" s="71"/>
      <c r="F416" s="71"/>
      <c r="G416" s="71"/>
    </row>
    <row r="417" spans="1:7" s="104" customFormat="1" ht="14.25" hidden="1" customHeight="1" x14ac:dyDescent="0.3">
      <c r="A417" s="72" t="s">
        <v>1517</v>
      </c>
      <c r="B417" s="72"/>
      <c r="C417" s="192"/>
      <c r="D417" s="72"/>
      <c r="E417" s="71"/>
      <c r="F417" s="71"/>
      <c r="G417" s="71"/>
    </row>
    <row r="418" spans="1:7" s="104" customFormat="1" ht="14.25" hidden="1" customHeight="1" x14ac:dyDescent="0.3">
      <c r="A418" s="72" t="s">
        <v>1516</v>
      </c>
      <c r="B418" s="72"/>
      <c r="C418" s="192"/>
      <c r="D418" s="72"/>
      <c r="E418" s="71"/>
      <c r="F418" s="71"/>
      <c r="G418" s="71"/>
    </row>
    <row r="419" spans="1:7" s="104" customFormat="1" ht="14.25" hidden="1" customHeight="1" x14ac:dyDescent="0.3">
      <c r="A419" s="72" t="s">
        <v>1515</v>
      </c>
      <c r="B419" s="72"/>
      <c r="C419" s="192"/>
      <c r="D419" s="72"/>
      <c r="E419" s="71"/>
      <c r="F419" s="71"/>
      <c r="G419" s="71"/>
    </row>
    <row r="420" spans="1:7" s="104" customFormat="1" ht="14.25" hidden="1" customHeight="1" x14ac:dyDescent="0.3">
      <c r="A420" s="72" t="s">
        <v>1514</v>
      </c>
      <c r="B420" s="72"/>
      <c r="C420" s="192"/>
      <c r="D420" s="72"/>
      <c r="E420" s="71"/>
      <c r="F420" s="71"/>
      <c r="G420" s="71"/>
    </row>
    <row r="421" spans="1:7" s="104" customFormat="1" ht="14.25" hidden="1" customHeight="1" x14ac:dyDescent="0.3">
      <c r="A421" s="72" t="s">
        <v>1513</v>
      </c>
      <c r="B421" s="72"/>
      <c r="C421" s="192"/>
      <c r="D421" s="72"/>
      <c r="E421" s="71"/>
      <c r="F421" s="71"/>
      <c r="G421" s="71"/>
    </row>
    <row r="422" spans="1:7" s="104" customFormat="1" ht="14.25" hidden="1" customHeight="1" x14ac:dyDescent="0.3">
      <c r="A422" s="72" t="s">
        <v>1512</v>
      </c>
      <c r="B422" s="72"/>
      <c r="C422" s="192"/>
      <c r="D422" s="72"/>
      <c r="E422" s="71"/>
      <c r="F422" s="71"/>
      <c r="G422" s="71"/>
    </row>
    <row r="423" spans="1:7" ht="14.25" customHeight="1" x14ac:dyDescent="0.25"/>
  </sheetData>
  <protectedRanges>
    <protectedRange sqref="F153:F158 B153:D158 B163:D168 F163:F168 B175:D178 F175:F178 B181:B184 D187 F187:G187 B198:D213 G181 F182:F184 D150:D152 D160:D162 D171:D174 D195:D197 B195:B197 D182:D184 C182 C184" name="Mortgage Assets II"/>
    <protectedRange sqref="B234:D236 F228:G236 D238 F238:G238 B256:D258 F250:G258 B266:C275 B280:C285 C278:C279 F277:G285 D277:D285 D250:D255 D260:D275 F260:G275 B228:B233 B250:B255" name="Mortgage Asset IV"/>
    <protectedRange sqref="C287:D308 C310:D331 C358:D364 C368:D371 C351:D356 C333:D349 C375:D393" name="Optional ECBECAIs_2"/>
    <protectedRange sqref="B287:B304 B310:B327 B375:B392" name="Mortgage Assets III_1"/>
    <protectedRange sqref="F394:G422 B394:D422" name="Mortgage Asset IV_3"/>
    <protectedRange sqref="C365:D366 C372:D373" name="Optional ECBECAIs_2_2"/>
  </protectedRanges>
  <hyperlinks>
    <hyperlink ref="B6" location="'B1. HTT Mortgage Assets'!B10" display="7. Mortgage Assets" xr:uid="{D41BB26B-9D05-490D-BA0A-EB76CDAE152B}"/>
    <hyperlink ref="B7" location="'B1. HTT Mortgage Assets'!B166" display="7.A Residential Cover Pool" xr:uid="{0212046D-1CA9-428D-A306-B0C91D64A4CA}"/>
    <hyperlink ref="B8" location="'B1. HTT Mortgage Assets'!B267" display="7.B Commercial Cover Pool" xr:uid="{1F21196E-26FC-4D0D-ABD4-5B57E5CD55B2}"/>
    <hyperlink ref="B149" location="'2. Harmonised Glossary'!A9" display="Breakdown by Interest Rate" xr:uid="{A04C384F-E0D7-49E1-9190-4E07EE4313A8}"/>
    <hyperlink ref="B11" location="'2. Harmonised Glossary'!A12" display="Property Type Information" xr:uid="{1B0885F2-943C-446C-B923-96427644243F}"/>
    <hyperlink ref="B215" location="'C. HTT Harmonised Glossary'!B13" display="11. Loan to Value (LTV) Information - UNINDEXED" xr:uid="{D258BFB8-609C-4008-984D-3226A0DF1DC1}"/>
    <hyperlink ref="B237" location="'C. HTT Harmonised Glossary'!B16" display="12. Loan to Value (LTV) Information - INDEXED " xr:uid="{18E23A27-B50A-4B27-A3B6-E3623BB9A2CC}"/>
    <hyperlink ref="B179" location="'C. HTT Harmonised Glossary'!B19" display="9. Non-Performing Loans (NPLs)" xr:uid="{3C77DAFB-F08A-436D-8EAC-143E038E2C23}"/>
  </hyperlinks>
  <pageMargins left="0.7" right="0.7" top="0.75" bottom="0.75" header="0.3" footer="0.3"/>
  <pageSetup scale="37" orientation="portrait" r:id="rId1"/>
  <headerFooter>
    <oddFooter>&amp;R&amp;1#&amp;"Calibri"&amp;10&amp;K0078D7Classification : Internal</oddFooter>
  </headerFooter>
  <rowBreaks count="3" manualBreakCount="3">
    <brk id="97" max="16383" man="1"/>
    <brk id="214" max="16383" man="1"/>
    <brk id="331"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0A312-1812-406E-86B8-A23558EBE27B}">
  <sheetPr>
    <tabColor theme="9" tint="-0.249977111117893"/>
  </sheetPr>
  <dimension ref="A1:C403"/>
  <sheetViews>
    <sheetView view="pageBreakPreview" zoomScale="60" zoomScaleNormal="100" workbookViewId="0"/>
  </sheetViews>
  <sheetFormatPr defaultColWidth="11.44140625" defaultRowHeight="14.4" outlineLevelRow="1" x14ac:dyDescent="0.3"/>
  <cols>
    <col min="1" max="1" width="16.33203125" style="104" customWidth="1"/>
    <col min="2" max="2" width="89.88671875" style="72" bestFit="1" customWidth="1"/>
    <col min="3" max="3" width="134.6640625" style="104" customWidth="1"/>
    <col min="4" max="16384" width="11.44140625" style="104"/>
  </cols>
  <sheetData>
    <row r="1" spans="1:3" ht="31.2" x14ac:dyDescent="0.3">
      <c r="A1" s="101" t="s">
        <v>1799</v>
      </c>
      <c r="B1" s="101"/>
      <c r="C1" s="103" t="s">
        <v>1282</v>
      </c>
    </row>
    <row r="2" spans="1:3" x14ac:dyDescent="0.3">
      <c r="B2" s="71"/>
      <c r="C2" s="71"/>
    </row>
    <row r="3" spans="1:3" x14ac:dyDescent="0.3">
      <c r="A3" s="227" t="s">
        <v>1798</v>
      </c>
      <c r="B3" s="226"/>
      <c r="C3" s="71"/>
    </row>
    <row r="4" spans="1:3" x14ac:dyDescent="0.3">
      <c r="C4" s="71"/>
    </row>
    <row r="5" spans="1:3" ht="18" x14ac:dyDescent="0.3">
      <c r="A5" s="79" t="s">
        <v>5</v>
      </c>
      <c r="B5" s="79" t="s">
        <v>1797</v>
      </c>
      <c r="C5" s="96" t="s">
        <v>1713</v>
      </c>
    </row>
    <row r="6" spans="1:3" ht="30" customHeight="1" x14ac:dyDescent="0.3">
      <c r="A6" s="154" t="s">
        <v>1796</v>
      </c>
      <c r="B6" s="168" t="s">
        <v>1795</v>
      </c>
      <c r="C6" s="225" t="s">
        <v>1794</v>
      </c>
    </row>
    <row r="7" spans="1:3" ht="28.5" customHeight="1" x14ac:dyDescent="0.3">
      <c r="A7" s="154" t="s">
        <v>1793</v>
      </c>
      <c r="B7" s="168" t="s">
        <v>1792</v>
      </c>
      <c r="C7" s="225" t="s">
        <v>1791</v>
      </c>
    </row>
    <row r="8" spans="1:3" ht="28.8" x14ac:dyDescent="0.3">
      <c r="A8" s="154" t="s">
        <v>1790</v>
      </c>
      <c r="B8" s="168" t="s">
        <v>1789</v>
      </c>
      <c r="C8" s="225" t="s">
        <v>1788</v>
      </c>
    </row>
    <row r="9" spans="1:3" ht="14.25" customHeight="1" x14ac:dyDescent="0.3">
      <c r="A9" s="154" t="s">
        <v>1787</v>
      </c>
      <c r="B9" s="168" t="s">
        <v>1786</v>
      </c>
      <c r="C9" s="224" t="s">
        <v>1785</v>
      </c>
    </row>
    <row r="10" spans="1:3" ht="46.5" customHeight="1" x14ac:dyDescent="0.3">
      <c r="A10" s="154" t="s">
        <v>1784</v>
      </c>
      <c r="B10" s="168" t="s">
        <v>1783</v>
      </c>
      <c r="C10" s="225" t="s">
        <v>1782</v>
      </c>
    </row>
    <row r="11" spans="1:3" ht="14.25" customHeight="1" x14ac:dyDescent="0.3">
      <c r="A11" s="154" t="s">
        <v>1781</v>
      </c>
      <c r="B11" s="168" t="s">
        <v>1780</v>
      </c>
      <c r="C11" s="224" t="s">
        <v>1779</v>
      </c>
    </row>
    <row r="12" spans="1:3" ht="14.25" customHeight="1" x14ac:dyDescent="0.3">
      <c r="A12" s="154" t="s">
        <v>1778</v>
      </c>
      <c r="B12" s="168" t="s">
        <v>1777</v>
      </c>
      <c r="C12" s="84" t="s">
        <v>1776</v>
      </c>
    </row>
    <row r="13" spans="1:3" ht="28.8" x14ac:dyDescent="0.3">
      <c r="A13" s="154" t="s">
        <v>1775</v>
      </c>
      <c r="B13" s="168" t="s">
        <v>1774</v>
      </c>
      <c r="C13" s="84" t="s">
        <v>1773</v>
      </c>
    </row>
    <row r="14" spans="1:3" ht="14.25" customHeight="1" x14ac:dyDescent="0.3">
      <c r="A14" s="154" t="s">
        <v>1772</v>
      </c>
      <c r="B14" s="168" t="s">
        <v>1771</v>
      </c>
      <c r="C14" s="84" t="s">
        <v>1770</v>
      </c>
    </row>
    <row r="15" spans="1:3" ht="14.25" customHeight="1" x14ac:dyDescent="0.3">
      <c r="A15" s="154" t="s">
        <v>1769</v>
      </c>
      <c r="B15" s="168" t="s">
        <v>1768</v>
      </c>
      <c r="C15" s="84" t="s">
        <v>1767</v>
      </c>
    </row>
    <row r="16" spans="1:3" ht="14.25" customHeight="1" x14ac:dyDescent="0.3">
      <c r="A16" s="154" t="s">
        <v>1766</v>
      </c>
      <c r="B16" s="168" t="s">
        <v>1765</v>
      </c>
      <c r="C16" s="84" t="s">
        <v>1764</v>
      </c>
    </row>
    <row r="17" spans="1:3" ht="28.8" x14ac:dyDescent="0.3">
      <c r="A17" s="154" t="s">
        <v>1763</v>
      </c>
      <c r="B17" s="187" t="s">
        <v>1762</v>
      </c>
      <c r="C17" s="84" t="s">
        <v>1761</v>
      </c>
    </row>
    <row r="18" spans="1:3" ht="28.8" x14ac:dyDescent="0.3">
      <c r="A18" s="154" t="s">
        <v>1760</v>
      </c>
      <c r="B18" s="187" t="s">
        <v>1759</v>
      </c>
      <c r="C18" s="84" t="s">
        <v>1758</v>
      </c>
    </row>
    <row r="19" spans="1:3" ht="14.25" customHeight="1" x14ac:dyDescent="0.3">
      <c r="A19" s="154" t="s">
        <v>1757</v>
      </c>
      <c r="B19" s="187" t="s">
        <v>1756</v>
      </c>
      <c r="C19" s="84" t="s">
        <v>1755</v>
      </c>
    </row>
    <row r="20" spans="1:3" ht="28.8" x14ac:dyDescent="0.3">
      <c r="A20" s="154" t="s">
        <v>1754</v>
      </c>
      <c r="B20" s="168" t="s">
        <v>1753</v>
      </c>
      <c r="C20" s="84" t="s">
        <v>1752</v>
      </c>
    </row>
    <row r="21" spans="1:3" ht="14.25" customHeight="1" x14ac:dyDescent="0.3">
      <c r="A21" s="154" t="s">
        <v>1751</v>
      </c>
      <c r="B21" s="86" t="s">
        <v>1750</v>
      </c>
      <c r="C21" s="84" t="s">
        <v>1749</v>
      </c>
    </row>
    <row r="22" spans="1:3" ht="14.25" customHeight="1" x14ac:dyDescent="0.3">
      <c r="A22" s="154" t="s">
        <v>1748</v>
      </c>
      <c r="B22" s="104"/>
      <c r="C22" s="220"/>
    </row>
    <row r="23" spans="1:3" ht="14.25" customHeight="1" outlineLevel="1" x14ac:dyDescent="0.3">
      <c r="A23" s="154" t="s">
        <v>1747</v>
      </c>
      <c r="C23" s="84"/>
    </row>
    <row r="24" spans="1:3" ht="14.25" customHeight="1" outlineLevel="1" x14ac:dyDescent="0.3">
      <c r="A24" s="154" t="s">
        <v>1746</v>
      </c>
      <c r="B24" s="203"/>
      <c r="C24" s="84"/>
    </row>
    <row r="25" spans="1:3" ht="14.25" customHeight="1" outlineLevel="1" x14ac:dyDescent="0.3">
      <c r="A25" s="154" t="s">
        <v>1745</v>
      </c>
      <c r="B25" s="203"/>
      <c r="C25" s="84"/>
    </row>
    <row r="26" spans="1:3" ht="14.25" customHeight="1" outlineLevel="1" x14ac:dyDescent="0.3">
      <c r="A26" s="154" t="s">
        <v>1744</v>
      </c>
      <c r="B26" s="203"/>
      <c r="C26" s="84"/>
    </row>
    <row r="27" spans="1:3" ht="14.25" customHeight="1" outlineLevel="1" x14ac:dyDescent="0.3">
      <c r="A27" s="154" t="s">
        <v>1743</v>
      </c>
      <c r="B27" s="203"/>
      <c r="C27" s="84"/>
    </row>
    <row r="28" spans="1:3" ht="14.25" customHeight="1" outlineLevel="1" x14ac:dyDescent="0.3">
      <c r="A28" s="79"/>
      <c r="B28" s="79" t="s">
        <v>1742</v>
      </c>
      <c r="C28" s="96" t="s">
        <v>1713</v>
      </c>
    </row>
    <row r="29" spans="1:3" ht="14.25" customHeight="1" outlineLevel="1" x14ac:dyDescent="0.3">
      <c r="A29" s="154" t="s">
        <v>1741</v>
      </c>
      <c r="B29" s="168" t="s">
        <v>1740</v>
      </c>
      <c r="C29" s="84"/>
    </row>
    <row r="30" spans="1:3" ht="14.25" customHeight="1" outlineLevel="1" x14ac:dyDescent="0.3">
      <c r="A30" s="154" t="s">
        <v>1739</v>
      </c>
      <c r="B30" s="168" t="s">
        <v>1738</v>
      </c>
      <c r="C30" s="84"/>
    </row>
    <row r="31" spans="1:3" ht="14.25" customHeight="1" outlineLevel="1" x14ac:dyDescent="0.3">
      <c r="A31" s="154" t="s">
        <v>1737</v>
      </c>
      <c r="B31" s="168" t="s">
        <v>1736</v>
      </c>
      <c r="C31" s="84"/>
    </row>
    <row r="32" spans="1:3" ht="14.25" customHeight="1" outlineLevel="1" x14ac:dyDescent="0.3">
      <c r="A32" s="154" t="s">
        <v>1735</v>
      </c>
      <c r="B32" s="222" t="s">
        <v>1734</v>
      </c>
      <c r="C32" s="84"/>
    </row>
    <row r="33" spans="1:3" ht="14.25" customHeight="1" outlineLevel="1" x14ac:dyDescent="0.3">
      <c r="A33" s="154" t="s">
        <v>1733</v>
      </c>
      <c r="B33" s="223"/>
      <c r="C33" s="84"/>
    </row>
    <row r="34" spans="1:3" ht="14.25" customHeight="1" outlineLevel="1" x14ac:dyDescent="0.3">
      <c r="A34" s="154" t="s">
        <v>1732</v>
      </c>
      <c r="B34" s="223"/>
      <c r="C34" s="84"/>
    </row>
    <row r="35" spans="1:3" ht="14.25" customHeight="1" outlineLevel="1" x14ac:dyDescent="0.3">
      <c r="A35" s="154" t="s">
        <v>1731</v>
      </c>
      <c r="B35" s="223"/>
      <c r="C35" s="84"/>
    </row>
    <row r="36" spans="1:3" ht="14.25" customHeight="1" outlineLevel="1" x14ac:dyDescent="0.3">
      <c r="A36" s="154" t="s">
        <v>1730</v>
      </c>
      <c r="B36" s="223"/>
      <c r="C36" s="84"/>
    </row>
    <row r="37" spans="1:3" ht="14.25" customHeight="1" outlineLevel="1" x14ac:dyDescent="0.3">
      <c r="A37" s="154" t="s">
        <v>1729</v>
      </c>
      <c r="B37" s="223"/>
      <c r="C37" s="84"/>
    </row>
    <row r="38" spans="1:3" ht="14.25" customHeight="1" outlineLevel="1" x14ac:dyDescent="0.3">
      <c r="A38" s="154" t="s">
        <v>1728</v>
      </c>
      <c r="B38" s="223"/>
      <c r="C38" s="84"/>
    </row>
    <row r="39" spans="1:3" ht="14.25" customHeight="1" outlineLevel="1" x14ac:dyDescent="0.3">
      <c r="A39" s="154" t="s">
        <v>1727</v>
      </c>
      <c r="B39" s="223"/>
      <c r="C39" s="84"/>
    </row>
    <row r="40" spans="1:3" ht="14.25" customHeight="1" outlineLevel="1" x14ac:dyDescent="0.3">
      <c r="A40" s="154" t="s">
        <v>1726</v>
      </c>
      <c r="B40" s="104"/>
      <c r="C40" s="84"/>
    </row>
    <row r="41" spans="1:3" ht="14.25" customHeight="1" outlineLevel="1" x14ac:dyDescent="0.3">
      <c r="A41" s="154" t="s">
        <v>1725</v>
      </c>
      <c r="B41" s="223"/>
      <c r="C41" s="84"/>
    </row>
    <row r="42" spans="1:3" ht="14.25" customHeight="1" outlineLevel="1" x14ac:dyDescent="0.3">
      <c r="A42" s="154" t="s">
        <v>1724</v>
      </c>
      <c r="B42" s="223"/>
      <c r="C42" s="84"/>
    </row>
    <row r="43" spans="1:3" ht="14.25" customHeight="1" outlineLevel="1" x14ac:dyDescent="0.3">
      <c r="A43" s="154" t="s">
        <v>1723</v>
      </c>
      <c r="B43" s="223"/>
      <c r="C43" s="84"/>
    </row>
    <row r="44" spans="1:3" ht="14.25" customHeight="1" x14ac:dyDescent="0.3">
      <c r="A44" s="79"/>
      <c r="B44" s="79" t="s">
        <v>1722</v>
      </c>
      <c r="C44" s="96" t="s">
        <v>1280</v>
      </c>
    </row>
    <row r="45" spans="1:3" ht="14.25" customHeight="1" x14ac:dyDescent="0.3">
      <c r="A45" s="154" t="s">
        <v>1721</v>
      </c>
      <c r="B45" s="187" t="s">
        <v>1279</v>
      </c>
      <c r="C45" s="72" t="s">
        <v>50</v>
      </c>
    </row>
    <row r="46" spans="1:3" ht="14.25" customHeight="1" x14ac:dyDescent="0.3">
      <c r="A46" s="154" t="s">
        <v>1720</v>
      </c>
      <c r="B46" s="187" t="s">
        <v>1277</v>
      </c>
      <c r="C46" s="72" t="s">
        <v>1276</v>
      </c>
    </row>
    <row r="47" spans="1:3" ht="14.25" customHeight="1" x14ac:dyDescent="0.3">
      <c r="A47" s="154" t="s">
        <v>1719</v>
      </c>
      <c r="B47" s="187" t="s">
        <v>1274</v>
      </c>
      <c r="C47" s="72" t="s">
        <v>1273</v>
      </c>
    </row>
    <row r="48" spans="1:3" ht="14.25" customHeight="1" outlineLevel="1" x14ac:dyDescent="0.3">
      <c r="A48" s="154" t="s">
        <v>1718</v>
      </c>
      <c r="B48" s="222" t="s">
        <v>1717</v>
      </c>
      <c r="C48" s="84" t="s">
        <v>1271</v>
      </c>
    </row>
    <row r="49" spans="1:3" ht="14.25" customHeight="1" outlineLevel="1" x14ac:dyDescent="0.3">
      <c r="A49" s="154" t="s">
        <v>1716</v>
      </c>
      <c r="B49" s="221"/>
      <c r="C49" s="84"/>
    </row>
    <row r="50" spans="1:3" ht="14.25" customHeight="1" outlineLevel="1" x14ac:dyDescent="0.3">
      <c r="A50" s="154" t="s">
        <v>1715</v>
      </c>
      <c r="B50" s="222"/>
      <c r="C50" s="84"/>
    </row>
    <row r="51" spans="1:3" ht="14.25" customHeight="1" x14ac:dyDescent="0.3">
      <c r="A51" s="79"/>
      <c r="B51" s="79" t="s">
        <v>1714</v>
      </c>
      <c r="C51" s="96" t="s">
        <v>1713</v>
      </c>
    </row>
    <row r="52" spans="1:3" ht="14.25" customHeight="1" x14ac:dyDescent="0.3">
      <c r="A52" s="154" t="s">
        <v>1712</v>
      </c>
      <c r="B52" s="168" t="s">
        <v>1711</v>
      </c>
      <c r="C52" s="72"/>
    </row>
    <row r="53" spans="1:3" ht="14.25" customHeight="1" x14ac:dyDescent="0.3">
      <c r="A53" s="154" t="s">
        <v>1710</v>
      </c>
      <c r="B53" s="221"/>
      <c r="C53" s="220"/>
    </row>
    <row r="54" spans="1:3" ht="14.25" customHeight="1" x14ac:dyDescent="0.3">
      <c r="A54" s="154" t="s">
        <v>1709</v>
      </c>
      <c r="B54" s="221"/>
      <c r="C54" s="220"/>
    </row>
    <row r="55" spans="1:3" ht="14.25" customHeight="1" x14ac:dyDescent="0.3">
      <c r="A55" s="154" t="s">
        <v>1708</v>
      </c>
      <c r="B55" s="221"/>
      <c r="C55" s="220"/>
    </row>
    <row r="56" spans="1:3" ht="14.25" customHeight="1" x14ac:dyDescent="0.3">
      <c r="A56" s="154" t="s">
        <v>1707</v>
      </c>
      <c r="B56" s="221"/>
      <c r="C56" s="220"/>
    </row>
    <row r="57" spans="1:3" ht="14.25" customHeight="1" x14ac:dyDescent="0.3">
      <c r="A57" s="154" t="s">
        <v>1706</v>
      </c>
      <c r="B57" s="221"/>
      <c r="C57" s="220"/>
    </row>
    <row r="58" spans="1:3" x14ac:dyDescent="0.3">
      <c r="B58" s="80"/>
    </row>
    <row r="59" spans="1:3" x14ac:dyDescent="0.3">
      <c r="B59" s="80"/>
    </row>
    <row r="60" spans="1:3" x14ac:dyDescent="0.3">
      <c r="B60" s="80"/>
    </row>
    <row r="61" spans="1:3" x14ac:dyDescent="0.3">
      <c r="B61" s="80"/>
    </row>
    <row r="62" spans="1:3" x14ac:dyDescent="0.3">
      <c r="B62" s="80"/>
    </row>
    <row r="63" spans="1:3" x14ac:dyDescent="0.3">
      <c r="B63" s="80"/>
    </row>
    <row r="64" spans="1:3" x14ac:dyDescent="0.3">
      <c r="B64" s="80"/>
    </row>
    <row r="65" spans="2:2" x14ac:dyDescent="0.3">
      <c r="B65" s="80"/>
    </row>
    <row r="66" spans="2:2" x14ac:dyDescent="0.3">
      <c r="B66" s="80"/>
    </row>
    <row r="67" spans="2:2" x14ac:dyDescent="0.3">
      <c r="B67" s="80"/>
    </row>
    <row r="68" spans="2:2" x14ac:dyDescent="0.3">
      <c r="B68" s="80"/>
    </row>
    <row r="69" spans="2:2" x14ac:dyDescent="0.3">
      <c r="B69" s="80"/>
    </row>
    <row r="70" spans="2:2" x14ac:dyDescent="0.3">
      <c r="B70" s="80"/>
    </row>
    <row r="71" spans="2:2" x14ac:dyDescent="0.3">
      <c r="B71" s="80"/>
    </row>
    <row r="72" spans="2:2" x14ac:dyDescent="0.3">
      <c r="B72" s="80"/>
    </row>
    <row r="73" spans="2:2" x14ac:dyDescent="0.3">
      <c r="B73" s="80"/>
    </row>
    <row r="74" spans="2:2" x14ac:dyDescent="0.3">
      <c r="B74" s="80"/>
    </row>
    <row r="75" spans="2:2" x14ac:dyDescent="0.3">
      <c r="B75" s="80"/>
    </row>
    <row r="76" spans="2:2" x14ac:dyDescent="0.3">
      <c r="B76" s="80"/>
    </row>
    <row r="77" spans="2:2" x14ac:dyDescent="0.3">
      <c r="B77" s="80"/>
    </row>
    <row r="78" spans="2:2" x14ac:dyDescent="0.3">
      <c r="B78" s="80"/>
    </row>
    <row r="79" spans="2:2" x14ac:dyDescent="0.3">
      <c r="B79" s="80"/>
    </row>
    <row r="80" spans="2:2" x14ac:dyDescent="0.3">
      <c r="B80" s="80"/>
    </row>
    <row r="81" spans="2:2" x14ac:dyDescent="0.3">
      <c r="B81" s="80"/>
    </row>
    <row r="82" spans="2:2" x14ac:dyDescent="0.3">
      <c r="B82" s="80"/>
    </row>
    <row r="83" spans="2:2" x14ac:dyDescent="0.3">
      <c r="B83" s="80"/>
    </row>
    <row r="84" spans="2:2" x14ac:dyDescent="0.3">
      <c r="B84" s="80"/>
    </row>
    <row r="85" spans="2:2" x14ac:dyDescent="0.3">
      <c r="B85" s="80"/>
    </row>
    <row r="86" spans="2:2" x14ac:dyDescent="0.3">
      <c r="B86" s="80"/>
    </row>
    <row r="87" spans="2:2" x14ac:dyDescent="0.3">
      <c r="B87" s="80"/>
    </row>
    <row r="88" spans="2:2" x14ac:dyDescent="0.3">
      <c r="B88" s="80"/>
    </row>
    <row r="89" spans="2:2" x14ac:dyDescent="0.3">
      <c r="B89" s="80"/>
    </row>
    <row r="90" spans="2:2" x14ac:dyDescent="0.3">
      <c r="B90" s="80"/>
    </row>
    <row r="91" spans="2:2" x14ac:dyDescent="0.3">
      <c r="B91" s="80"/>
    </row>
    <row r="92" spans="2:2" x14ac:dyDescent="0.3">
      <c r="B92" s="80"/>
    </row>
    <row r="93" spans="2:2" x14ac:dyDescent="0.3">
      <c r="B93" s="80"/>
    </row>
    <row r="94" spans="2:2" x14ac:dyDescent="0.3">
      <c r="B94" s="80"/>
    </row>
    <row r="95" spans="2:2" x14ac:dyDescent="0.3">
      <c r="B95" s="80"/>
    </row>
    <row r="96" spans="2:2" x14ac:dyDescent="0.3">
      <c r="B96" s="80"/>
    </row>
    <row r="97" spans="2:2" x14ac:dyDescent="0.3">
      <c r="B97" s="80"/>
    </row>
    <row r="98" spans="2:2" x14ac:dyDescent="0.3">
      <c r="B98" s="80"/>
    </row>
    <row r="99" spans="2:2" x14ac:dyDescent="0.3">
      <c r="B99" s="80"/>
    </row>
    <row r="100" spans="2:2" x14ac:dyDescent="0.3">
      <c r="B100" s="80"/>
    </row>
    <row r="101" spans="2:2" x14ac:dyDescent="0.3">
      <c r="B101" s="80"/>
    </row>
    <row r="102" spans="2:2" x14ac:dyDescent="0.3">
      <c r="B102" s="80"/>
    </row>
    <row r="103" spans="2:2" x14ac:dyDescent="0.3">
      <c r="B103" s="71"/>
    </row>
    <row r="104" spans="2:2" x14ac:dyDescent="0.3">
      <c r="B104" s="71"/>
    </row>
    <row r="105" spans="2:2" x14ac:dyDescent="0.3">
      <c r="B105" s="71"/>
    </row>
    <row r="106" spans="2:2" x14ac:dyDescent="0.3">
      <c r="B106" s="71"/>
    </row>
    <row r="107" spans="2:2" x14ac:dyDescent="0.3">
      <c r="B107" s="71"/>
    </row>
    <row r="108" spans="2:2" x14ac:dyDescent="0.3">
      <c r="B108" s="71"/>
    </row>
    <row r="109" spans="2:2" x14ac:dyDescent="0.3">
      <c r="B109" s="71"/>
    </row>
    <row r="110" spans="2:2" x14ac:dyDescent="0.3">
      <c r="B110" s="71"/>
    </row>
    <row r="111" spans="2:2" x14ac:dyDescent="0.3">
      <c r="B111" s="71"/>
    </row>
    <row r="112" spans="2:2" x14ac:dyDescent="0.3">
      <c r="B112" s="71"/>
    </row>
    <row r="113" spans="2:2" x14ac:dyDescent="0.3">
      <c r="B113" s="80"/>
    </row>
    <row r="114" spans="2:2" x14ac:dyDescent="0.3">
      <c r="B114" s="80"/>
    </row>
    <row r="115" spans="2:2" x14ac:dyDescent="0.3">
      <c r="B115" s="80"/>
    </row>
    <row r="116" spans="2:2" x14ac:dyDescent="0.3">
      <c r="B116" s="80"/>
    </row>
    <row r="117" spans="2:2" x14ac:dyDescent="0.3">
      <c r="B117" s="80"/>
    </row>
    <row r="118" spans="2:2" x14ac:dyDescent="0.3">
      <c r="B118" s="80"/>
    </row>
    <row r="119" spans="2:2" x14ac:dyDescent="0.3">
      <c r="B119" s="80"/>
    </row>
    <row r="120" spans="2:2" x14ac:dyDescent="0.3">
      <c r="B120" s="80"/>
    </row>
    <row r="121" spans="2:2" x14ac:dyDescent="0.3">
      <c r="B121" s="161"/>
    </row>
    <row r="122" spans="2:2" x14ac:dyDescent="0.3">
      <c r="B122" s="80"/>
    </row>
    <row r="123" spans="2:2" x14ac:dyDescent="0.3">
      <c r="B123" s="80"/>
    </row>
    <row r="124" spans="2:2" x14ac:dyDescent="0.3">
      <c r="B124" s="80"/>
    </row>
    <row r="125" spans="2:2" x14ac:dyDescent="0.3">
      <c r="B125" s="80"/>
    </row>
    <row r="126" spans="2:2" x14ac:dyDescent="0.3">
      <c r="B126" s="80"/>
    </row>
    <row r="127" spans="2:2" x14ac:dyDescent="0.3">
      <c r="B127" s="80"/>
    </row>
    <row r="128" spans="2:2" x14ac:dyDescent="0.3">
      <c r="B128" s="80"/>
    </row>
    <row r="129" spans="2:2" x14ac:dyDescent="0.3">
      <c r="B129" s="80"/>
    </row>
    <row r="130" spans="2:2" x14ac:dyDescent="0.3">
      <c r="B130" s="80"/>
    </row>
    <row r="131" spans="2:2" x14ac:dyDescent="0.3">
      <c r="B131" s="80"/>
    </row>
    <row r="132" spans="2:2" x14ac:dyDescent="0.3">
      <c r="B132" s="80"/>
    </row>
    <row r="133" spans="2:2" x14ac:dyDescent="0.3">
      <c r="B133" s="80"/>
    </row>
    <row r="134" spans="2:2" x14ac:dyDescent="0.3">
      <c r="B134" s="80"/>
    </row>
    <row r="135" spans="2:2" x14ac:dyDescent="0.3">
      <c r="B135" s="80"/>
    </row>
    <row r="136" spans="2:2" x14ac:dyDescent="0.3">
      <c r="B136" s="80"/>
    </row>
    <row r="137" spans="2:2" x14ac:dyDescent="0.3">
      <c r="B137" s="80"/>
    </row>
    <row r="138" spans="2:2" x14ac:dyDescent="0.3">
      <c r="B138" s="80"/>
    </row>
    <row r="140" spans="2:2" x14ac:dyDescent="0.3">
      <c r="B140" s="80"/>
    </row>
    <row r="141" spans="2:2" x14ac:dyDescent="0.3">
      <c r="B141" s="80"/>
    </row>
    <row r="142" spans="2:2" x14ac:dyDescent="0.3">
      <c r="B142" s="80"/>
    </row>
    <row r="147" spans="2:2" x14ac:dyDescent="0.3">
      <c r="B147" s="83"/>
    </row>
    <row r="148" spans="2:2" x14ac:dyDescent="0.3">
      <c r="B148" s="219"/>
    </row>
    <row r="154" spans="2:2" x14ac:dyDescent="0.3">
      <c r="B154" s="187"/>
    </row>
    <row r="155" spans="2:2" x14ac:dyDescent="0.3">
      <c r="B155" s="80"/>
    </row>
    <row r="157" spans="2:2" x14ac:dyDescent="0.3">
      <c r="B157" s="80"/>
    </row>
    <row r="158" spans="2:2" x14ac:dyDescent="0.3">
      <c r="B158" s="80"/>
    </row>
    <row r="159" spans="2:2" x14ac:dyDescent="0.3">
      <c r="B159" s="80"/>
    </row>
    <row r="160" spans="2:2" x14ac:dyDescent="0.3">
      <c r="B160" s="80"/>
    </row>
    <row r="161" spans="2:2" x14ac:dyDescent="0.3">
      <c r="B161" s="80"/>
    </row>
    <row r="162" spans="2:2" x14ac:dyDescent="0.3">
      <c r="B162" s="80"/>
    </row>
    <row r="163" spans="2:2" x14ac:dyDescent="0.3">
      <c r="B163" s="80"/>
    </row>
    <row r="164" spans="2:2" x14ac:dyDescent="0.3">
      <c r="B164" s="80"/>
    </row>
    <row r="165" spans="2:2" x14ac:dyDescent="0.3">
      <c r="B165" s="80"/>
    </row>
    <row r="166" spans="2:2" x14ac:dyDescent="0.3">
      <c r="B166" s="80"/>
    </row>
    <row r="167" spans="2:2" x14ac:dyDescent="0.3">
      <c r="B167" s="80"/>
    </row>
    <row r="168" spans="2:2" x14ac:dyDescent="0.3">
      <c r="B168" s="80"/>
    </row>
    <row r="265" spans="2:2" x14ac:dyDescent="0.3">
      <c r="B265" s="168"/>
    </row>
    <row r="266" spans="2:2" x14ac:dyDescent="0.3">
      <c r="B266" s="80"/>
    </row>
    <row r="267" spans="2:2" x14ac:dyDescent="0.3">
      <c r="B267" s="80"/>
    </row>
    <row r="270" spans="2:2" x14ac:dyDescent="0.3">
      <c r="B270" s="80"/>
    </row>
    <row r="286" spans="2:2" x14ac:dyDescent="0.3">
      <c r="B286" s="168"/>
    </row>
    <row r="316" spans="2:2" x14ac:dyDescent="0.3">
      <c r="B316" s="83"/>
    </row>
    <row r="317" spans="2:2" x14ac:dyDescent="0.3">
      <c r="B317" s="80"/>
    </row>
    <row r="319" spans="2:2" x14ac:dyDescent="0.3">
      <c r="B319" s="80"/>
    </row>
    <row r="320" spans="2:2" x14ac:dyDescent="0.3">
      <c r="B320" s="80"/>
    </row>
    <row r="321" spans="2:2" x14ac:dyDescent="0.3">
      <c r="B321" s="80"/>
    </row>
    <row r="322" spans="2:2" x14ac:dyDescent="0.3">
      <c r="B322" s="80"/>
    </row>
    <row r="323" spans="2:2" x14ac:dyDescent="0.3">
      <c r="B323" s="80"/>
    </row>
    <row r="324" spans="2:2" x14ac:dyDescent="0.3">
      <c r="B324" s="80"/>
    </row>
    <row r="325" spans="2:2" x14ac:dyDescent="0.3">
      <c r="B325" s="80"/>
    </row>
    <row r="326" spans="2:2" x14ac:dyDescent="0.3">
      <c r="B326" s="80"/>
    </row>
    <row r="327" spans="2:2" x14ac:dyDescent="0.3">
      <c r="B327" s="80"/>
    </row>
    <row r="328" spans="2:2" x14ac:dyDescent="0.3">
      <c r="B328" s="80"/>
    </row>
    <row r="329" spans="2:2" x14ac:dyDescent="0.3">
      <c r="B329" s="80"/>
    </row>
    <row r="330" spans="2:2" x14ac:dyDescent="0.3">
      <c r="B330" s="80"/>
    </row>
    <row r="342" spans="2:2" x14ac:dyDescent="0.3">
      <c r="B342" s="80"/>
    </row>
    <row r="343" spans="2:2" x14ac:dyDescent="0.3">
      <c r="B343" s="80"/>
    </row>
    <row r="344" spans="2:2" x14ac:dyDescent="0.3">
      <c r="B344" s="80"/>
    </row>
    <row r="345" spans="2:2" x14ac:dyDescent="0.3">
      <c r="B345" s="80"/>
    </row>
    <row r="346" spans="2:2" x14ac:dyDescent="0.3">
      <c r="B346" s="80"/>
    </row>
    <row r="347" spans="2:2" x14ac:dyDescent="0.3">
      <c r="B347" s="80"/>
    </row>
    <row r="348" spans="2:2" x14ac:dyDescent="0.3">
      <c r="B348" s="80"/>
    </row>
    <row r="349" spans="2:2" x14ac:dyDescent="0.3">
      <c r="B349" s="80"/>
    </row>
    <row r="350" spans="2:2" x14ac:dyDescent="0.3">
      <c r="B350" s="80"/>
    </row>
    <row r="352" spans="2:2" x14ac:dyDescent="0.3">
      <c r="B352" s="80"/>
    </row>
    <row r="353" spans="2:2" x14ac:dyDescent="0.3">
      <c r="B353" s="80"/>
    </row>
    <row r="354" spans="2:2" x14ac:dyDescent="0.3">
      <c r="B354" s="80"/>
    </row>
    <row r="355" spans="2:2" x14ac:dyDescent="0.3">
      <c r="B355" s="80"/>
    </row>
    <row r="356" spans="2:2" x14ac:dyDescent="0.3">
      <c r="B356" s="80"/>
    </row>
    <row r="358" spans="2:2" x14ac:dyDescent="0.3">
      <c r="B358" s="80"/>
    </row>
    <row r="361" spans="2:2" x14ac:dyDescent="0.3">
      <c r="B361" s="80"/>
    </row>
    <row r="364" spans="2:2" x14ac:dyDescent="0.3">
      <c r="B364" s="80"/>
    </row>
    <row r="365" spans="2:2" x14ac:dyDescent="0.3">
      <c r="B365" s="80"/>
    </row>
    <row r="366" spans="2:2" x14ac:dyDescent="0.3">
      <c r="B366" s="80"/>
    </row>
    <row r="367" spans="2:2" x14ac:dyDescent="0.3">
      <c r="B367" s="80"/>
    </row>
    <row r="368" spans="2:2" x14ac:dyDescent="0.3">
      <c r="B368" s="80"/>
    </row>
    <row r="369" spans="2:2" x14ac:dyDescent="0.3">
      <c r="B369" s="80"/>
    </row>
    <row r="370" spans="2:2" x14ac:dyDescent="0.3">
      <c r="B370" s="80"/>
    </row>
    <row r="371" spans="2:2" x14ac:dyDescent="0.3">
      <c r="B371" s="80"/>
    </row>
    <row r="372" spans="2:2" x14ac:dyDescent="0.3">
      <c r="B372" s="80"/>
    </row>
    <row r="373" spans="2:2" x14ac:dyDescent="0.3">
      <c r="B373" s="80"/>
    </row>
    <row r="374" spans="2:2" x14ac:dyDescent="0.3">
      <c r="B374" s="80"/>
    </row>
    <row r="375" spans="2:2" x14ac:dyDescent="0.3">
      <c r="B375" s="80"/>
    </row>
    <row r="376" spans="2:2" x14ac:dyDescent="0.3">
      <c r="B376" s="80"/>
    </row>
    <row r="377" spans="2:2" x14ac:dyDescent="0.3">
      <c r="B377" s="80"/>
    </row>
    <row r="378" spans="2:2" x14ac:dyDescent="0.3">
      <c r="B378" s="80"/>
    </row>
    <row r="379" spans="2:2" x14ac:dyDescent="0.3">
      <c r="B379" s="80"/>
    </row>
    <row r="380" spans="2:2" x14ac:dyDescent="0.3">
      <c r="B380" s="80"/>
    </row>
    <row r="381" spans="2:2" x14ac:dyDescent="0.3">
      <c r="B381" s="80"/>
    </row>
    <row r="382" spans="2:2" x14ac:dyDescent="0.3">
      <c r="B382" s="80"/>
    </row>
    <row r="386" spans="2:2" x14ac:dyDescent="0.3">
      <c r="B386" s="83"/>
    </row>
    <row r="403" spans="2:2" x14ac:dyDescent="0.3">
      <c r="B403" s="218"/>
    </row>
  </sheetData>
  <protectedRanges>
    <protectedRange sqref="B21 C52:C88 B52 B24:B27 C29:C31 A53:B88 C23:C27 C6:C8 B32:C43 C12:C21" name="Glossary"/>
    <protectedRange sqref="C9" name="Glossary_11"/>
    <protectedRange sqref="C10" name="Glossary_10"/>
    <protectedRange sqref="C11" name="Glossary_3"/>
  </protectedRanges>
  <pageMargins left="0.7" right="0.7" top="0.75" bottom="0.75" header="0.3" footer="0.3"/>
  <pageSetup scale="38" orientation="portrait" r:id="rId1"/>
  <headerFooter>
    <oddFooter>&amp;R&amp;1#&amp;"Calibri"&amp;10&amp;K0078D7Classification : 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L32"/>
  <sheetViews>
    <sheetView view="pageBreakPreview" zoomScale="60" zoomScaleNormal="100" workbookViewId="0"/>
  </sheetViews>
  <sheetFormatPr defaultRowHeight="13.2" x14ac:dyDescent="0.25"/>
  <cols>
    <col min="1" max="1" width="0.6640625" customWidth="1"/>
    <col min="2" max="2" width="21.109375" customWidth="1"/>
    <col min="3" max="3" width="10.5546875" customWidth="1"/>
    <col min="4" max="4" width="3.21875" customWidth="1"/>
    <col min="5" max="5" width="11.44140625" customWidth="1"/>
    <col min="6" max="6" width="0.21875" customWidth="1"/>
    <col min="7" max="7" width="0.33203125" customWidth="1"/>
    <col min="8" max="8" width="5.44140625" customWidth="1"/>
    <col min="9" max="9" width="14.5546875" customWidth="1"/>
    <col min="10" max="10" width="0.5546875" customWidth="1"/>
    <col min="11" max="11" width="15.44140625" customWidth="1"/>
    <col min="12" max="12" width="0.44140625" customWidth="1"/>
    <col min="13" max="13" width="4.6640625" customWidth="1"/>
  </cols>
  <sheetData>
    <row r="1" spans="2:12" s="1" customFormat="1" ht="4.2" customHeight="1" x14ac:dyDescent="0.15"/>
    <row r="2" spans="2:12" s="1" customFormat="1" ht="3" customHeight="1" x14ac:dyDescent="0.15">
      <c r="B2" s="238"/>
    </row>
    <row r="3" spans="2:12" s="1" customFormat="1" ht="18.3" customHeight="1" x14ac:dyDescent="0.15">
      <c r="B3" s="238"/>
      <c r="D3" s="243" t="s">
        <v>14</v>
      </c>
      <c r="E3" s="243"/>
      <c r="F3" s="243"/>
      <c r="G3" s="243"/>
      <c r="H3" s="243"/>
      <c r="I3" s="243"/>
      <c r="J3" s="243"/>
      <c r="K3" s="243"/>
      <c r="L3" s="243"/>
    </row>
    <row r="4" spans="2:12" s="1" customFormat="1" ht="8.85" customHeight="1" x14ac:dyDescent="0.15">
      <c r="B4" s="238"/>
    </row>
    <row r="5" spans="2:12" s="1" customFormat="1" ht="3" customHeight="1" x14ac:dyDescent="0.15"/>
    <row r="6" spans="2:12" s="1" customFormat="1" ht="26.4" customHeight="1" x14ac:dyDescent="0.15">
      <c r="B6" s="239" t="s">
        <v>948</v>
      </c>
      <c r="C6" s="239"/>
      <c r="D6" s="239"/>
      <c r="E6" s="239"/>
      <c r="F6" s="239"/>
      <c r="G6" s="239"/>
      <c r="H6" s="239"/>
      <c r="I6" s="239"/>
      <c r="J6" s="239"/>
      <c r="K6" s="239"/>
    </row>
    <row r="7" spans="2:12" s="1" customFormat="1" ht="8.5500000000000007" customHeight="1" x14ac:dyDescent="0.15"/>
    <row r="8" spans="2:12" s="1" customFormat="1" ht="15.3" customHeight="1" x14ac:dyDescent="0.15">
      <c r="B8" s="240" t="s">
        <v>949</v>
      </c>
      <c r="C8" s="240"/>
      <c r="D8" s="240"/>
      <c r="E8" s="240"/>
      <c r="F8" s="240"/>
      <c r="G8" s="240"/>
      <c r="H8" s="240"/>
      <c r="I8" s="240"/>
      <c r="J8" s="240"/>
      <c r="K8" s="240"/>
    </row>
    <row r="9" spans="2:12" s="1" customFormat="1" ht="2.1" customHeight="1" x14ac:dyDescent="0.15"/>
    <row r="10" spans="2:12" s="1" customFormat="1" ht="3" customHeight="1" x14ac:dyDescent="0.15">
      <c r="B10" s="244" t="s">
        <v>949</v>
      </c>
    </row>
    <row r="11" spans="2:12" s="1" customFormat="1" ht="17.100000000000001" customHeight="1" x14ac:dyDescent="0.15">
      <c r="B11" s="244"/>
      <c r="C11" s="241">
        <v>45626</v>
      </c>
      <c r="D11" s="241"/>
    </row>
    <row r="12" spans="2:12" s="1" customFormat="1" ht="3.45" customHeight="1" x14ac:dyDescent="0.15">
      <c r="B12" s="244"/>
    </row>
    <row r="13" spans="2:12" s="1" customFormat="1" ht="5.55" customHeight="1" x14ac:dyDescent="0.15"/>
    <row r="14" spans="2:12" s="1" customFormat="1" ht="15.3" customHeight="1" x14ac:dyDescent="0.15">
      <c r="B14" s="240" t="s">
        <v>950</v>
      </c>
      <c r="C14" s="240"/>
      <c r="D14" s="240"/>
      <c r="E14" s="240"/>
      <c r="F14" s="240"/>
      <c r="G14" s="240"/>
      <c r="H14" s="240"/>
      <c r="I14" s="240"/>
      <c r="J14" s="240"/>
      <c r="K14" s="240"/>
    </row>
    <row r="15" spans="2:12" s="1" customFormat="1" ht="10.199999999999999" customHeight="1" x14ac:dyDescent="0.15"/>
    <row r="16" spans="2:12" s="1" customFormat="1" ht="14.1" customHeight="1" x14ac:dyDescent="0.15">
      <c r="B16" s="245" t="s">
        <v>930</v>
      </c>
      <c r="C16" s="245"/>
      <c r="D16" s="234"/>
      <c r="E16" s="234"/>
      <c r="F16" s="234"/>
      <c r="G16" s="234"/>
      <c r="H16" s="234"/>
      <c r="I16" s="234"/>
      <c r="J16" s="234"/>
      <c r="K16" s="234"/>
    </row>
    <row r="17" spans="2:11" s="1" customFormat="1" ht="11.85" customHeight="1" x14ac:dyDescent="0.15">
      <c r="B17" s="242" t="s">
        <v>931</v>
      </c>
      <c r="C17" s="242"/>
      <c r="D17" s="242" t="s">
        <v>932</v>
      </c>
      <c r="E17" s="242"/>
      <c r="F17" s="242" t="s">
        <v>933</v>
      </c>
      <c r="G17" s="242"/>
      <c r="H17" s="242"/>
      <c r="I17" s="242"/>
      <c r="J17" s="242"/>
      <c r="K17" s="242"/>
    </row>
    <row r="18" spans="2:11" s="1" customFormat="1" ht="11.55" customHeight="1" x14ac:dyDescent="0.15"/>
    <row r="19" spans="2:11" s="1" customFormat="1" ht="13.2" customHeight="1" x14ac:dyDescent="0.15">
      <c r="B19" s="237" t="s">
        <v>934</v>
      </c>
      <c r="C19" s="237"/>
      <c r="D19" s="237"/>
      <c r="E19" s="237"/>
      <c r="F19" s="234"/>
      <c r="G19" s="234"/>
      <c r="H19" s="234"/>
      <c r="I19" s="234"/>
      <c r="J19" s="235"/>
      <c r="K19" s="235"/>
    </row>
    <row r="20" spans="2:11" s="1" customFormat="1" ht="11.85" customHeight="1" x14ac:dyDescent="0.15">
      <c r="B20" s="233" t="s">
        <v>935</v>
      </c>
      <c r="C20" s="233"/>
      <c r="D20" s="233" t="s">
        <v>936</v>
      </c>
      <c r="E20" s="233"/>
      <c r="F20" s="233"/>
      <c r="G20" s="233" t="s">
        <v>937</v>
      </c>
      <c r="H20" s="233"/>
      <c r="I20" s="233"/>
      <c r="J20" s="233"/>
      <c r="K20" s="233"/>
    </row>
    <row r="21" spans="2:11" s="1" customFormat="1" ht="11.55" customHeight="1" x14ac:dyDescent="0.15"/>
    <row r="22" spans="2:11" s="1" customFormat="1" ht="13.2" customHeight="1" x14ac:dyDescent="0.15">
      <c r="B22" s="237" t="s">
        <v>938</v>
      </c>
      <c r="C22" s="237"/>
      <c r="D22" s="237"/>
      <c r="E22" s="237"/>
      <c r="F22" s="237"/>
      <c r="G22" s="237"/>
      <c r="H22" s="234"/>
      <c r="I22" s="234"/>
      <c r="J22" s="234"/>
      <c r="K22" s="6"/>
    </row>
    <row r="23" spans="2:11" s="1" customFormat="1" ht="11.85" customHeight="1" x14ac:dyDescent="0.15">
      <c r="B23" s="233" t="s">
        <v>939</v>
      </c>
      <c r="C23" s="233"/>
      <c r="D23" s="233" t="s">
        <v>940</v>
      </c>
      <c r="E23" s="233"/>
      <c r="F23" s="233"/>
      <c r="G23" s="233" t="s">
        <v>941</v>
      </c>
      <c r="H23" s="233"/>
      <c r="I23" s="233"/>
      <c r="J23" s="233"/>
      <c r="K23" s="233"/>
    </row>
    <row r="24" spans="2:11" s="1" customFormat="1" ht="10.65" customHeight="1" x14ac:dyDescent="0.15"/>
    <row r="25" spans="2:11" s="1" customFormat="1" ht="11.85" customHeight="1" x14ac:dyDescent="0.15">
      <c r="B25" s="237" t="s">
        <v>942</v>
      </c>
      <c r="C25" s="237"/>
      <c r="D25" s="235"/>
      <c r="E25" s="235"/>
      <c r="F25" s="235"/>
      <c r="G25" s="235"/>
      <c r="H25" s="235"/>
      <c r="I25" s="235"/>
      <c r="J25" s="235"/>
      <c r="K25" s="235"/>
    </row>
    <row r="26" spans="2:11" s="1" customFormat="1" ht="11.85" customHeight="1" x14ac:dyDescent="0.15">
      <c r="B26" s="233" t="s">
        <v>943</v>
      </c>
      <c r="C26" s="233"/>
      <c r="D26" s="236"/>
      <c r="E26" s="236"/>
      <c r="F26" s="236"/>
      <c r="G26" s="236"/>
      <c r="H26" s="236"/>
      <c r="I26" s="236"/>
      <c r="J26" s="236"/>
      <c r="K26" s="236"/>
    </row>
    <row r="27" spans="2:11" s="1" customFormat="1" ht="8.85" customHeight="1" x14ac:dyDescent="0.15"/>
    <row r="28" spans="2:11" s="1" customFormat="1" ht="11.85" customHeight="1" x14ac:dyDescent="0.15">
      <c r="B28" s="237" t="s">
        <v>944</v>
      </c>
      <c r="C28" s="237"/>
      <c r="D28" s="237"/>
      <c r="E28" s="237"/>
      <c r="F28" s="237"/>
      <c r="G28" s="237"/>
      <c r="H28" s="237"/>
      <c r="I28" s="237"/>
      <c r="J28" s="237"/>
      <c r="K28" s="237"/>
    </row>
    <row r="29" spans="2:11" s="1" customFormat="1" ht="11.85" customHeight="1" x14ac:dyDescent="0.15">
      <c r="B29" s="233" t="s">
        <v>945</v>
      </c>
      <c r="C29" s="233"/>
      <c r="D29" s="233"/>
      <c r="E29" s="233"/>
      <c r="F29" s="233"/>
      <c r="G29" s="233"/>
      <c r="H29" s="233"/>
      <c r="I29" s="233"/>
      <c r="J29" s="233"/>
      <c r="K29" s="233"/>
    </row>
    <row r="30" spans="2:11" s="1" customFormat="1" ht="11.85" customHeight="1" x14ac:dyDescent="0.15">
      <c r="B30" s="233" t="s">
        <v>946</v>
      </c>
      <c r="C30" s="233"/>
      <c r="D30" s="233"/>
      <c r="E30" s="233"/>
      <c r="F30" s="233"/>
      <c r="G30" s="233"/>
      <c r="H30" s="233"/>
      <c r="I30" s="233"/>
      <c r="J30" s="233"/>
      <c r="K30" s="233"/>
    </row>
    <row r="31" spans="2:11" s="1" customFormat="1" ht="11.85" customHeight="1" x14ac:dyDescent="0.15">
      <c r="B31" s="233" t="s">
        <v>947</v>
      </c>
      <c r="C31" s="233"/>
      <c r="D31" s="233"/>
      <c r="E31" s="233"/>
      <c r="F31" s="233"/>
      <c r="G31" s="233"/>
      <c r="H31" s="233"/>
      <c r="I31" s="233"/>
      <c r="J31" s="233"/>
      <c r="K31" s="233"/>
    </row>
    <row r="32" spans="2:11" s="1" customFormat="1" ht="22.95" customHeight="1" x14ac:dyDescent="0.15"/>
  </sheetData>
  <mergeCells count="34">
    <mergeCell ref="B10:B12"/>
    <mergeCell ref="B14:K14"/>
    <mergeCell ref="B16:C16"/>
    <mergeCell ref="B17:C17"/>
    <mergeCell ref="B19:E19"/>
    <mergeCell ref="F19:I19"/>
    <mergeCell ref="J19:K19"/>
    <mergeCell ref="B2:B4"/>
    <mergeCell ref="B20:C20"/>
    <mergeCell ref="B22:G22"/>
    <mergeCell ref="B23:C23"/>
    <mergeCell ref="B25:C25"/>
    <mergeCell ref="B6:K6"/>
    <mergeCell ref="B8:K8"/>
    <mergeCell ref="C11:D11"/>
    <mergeCell ref="D16:E16"/>
    <mergeCell ref="D17:E17"/>
    <mergeCell ref="D20:F20"/>
    <mergeCell ref="D23:F23"/>
    <mergeCell ref="D25:H25"/>
    <mergeCell ref="D3:L3"/>
    <mergeCell ref="F16:K16"/>
    <mergeCell ref="F17:K17"/>
    <mergeCell ref="B26:C26"/>
    <mergeCell ref="B28:K28"/>
    <mergeCell ref="B29:K29"/>
    <mergeCell ref="B30:K30"/>
    <mergeCell ref="B31:K31"/>
    <mergeCell ref="D26:H26"/>
    <mergeCell ref="G20:K20"/>
    <mergeCell ref="G23:K23"/>
    <mergeCell ref="H22:J22"/>
    <mergeCell ref="I25:K25"/>
    <mergeCell ref="I26:K26"/>
  </mergeCells>
  <pageMargins left="0.7" right="0.7" top="0.75" bottom="0.75" header="0.3" footer="0.3"/>
  <pageSetup paperSize="9" orientation="portrait" r:id="rId1"/>
  <headerFooter alignWithMargins="0">
    <oddFooter>&amp;R_x000D_&amp;1#&amp;"Calibri"&amp;10&amp;K0078D7 Classification : Internal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N22"/>
  <sheetViews>
    <sheetView zoomScaleNormal="100" workbookViewId="0">
      <selection activeCell="I27" sqref="I27"/>
    </sheetView>
  </sheetViews>
  <sheetFormatPr defaultRowHeight="13.2" x14ac:dyDescent="0.25"/>
  <cols>
    <col min="1" max="1" width="0.44140625" customWidth="1"/>
    <col min="2" max="2" width="9.44140625" customWidth="1"/>
    <col min="3" max="3" width="11" customWidth="1"/>
    <col min="4" max="4" width="15.44140625" customWidth="1"/>
    <col min="5" max="5" width="3.6640625" customWidth="1"/>
    <col min="6" max="6" width="5" customWidth="1"/>
    <col min="7" max="7" width="9.77734375" customWidth="1"/>
    <col min="8" max="8" width="8.21875" customWidth="1"/>
    <col min="9" max="9" width="7.5546875" customWidth="1"/>
    <col min="10" max="10" width="8.5546875" customWidth="1"/>
    <col min="11" max="11" width="9.6640625" customWidth="1"/>
    <col min="12" max="12" width="13" customWidth="1"/>
    <col min="13" max="13" width="12.44140625" customWidth="1"/>
    <col min="14" max="14" width="12.77734375" customWidth="1"/>
    <col min="15" max="15" width="4.6640625" customWidth="1"/>
  </cols>
  <sheetData>
    <row r="1" spans="2:14" s="1" customFormat="1" ht="7.2" customHeight="1" x14ac:dyDescent="0.15"/>
    <row r="2" spans="2:14" s="1" customFormat="1" ht="18.3" customHeight="1" x14ac:dyDescent="0.15">
      <c r="B2" s="238"/>
      <c r="C2" s="238"/>
      <c r="D2" s="243" t="s">
        <v>14</v>
      </c>
      <c r="E2" s="243"/>
      <c r="F2" s="243"/>
      <c r="G2" s="243"/>
      <c r="H2" s="243"/>
      <c r="I2" s="243"/>
    </row>
    <row r="3" spans="2:14" s="1" customFormat="1" ht="11.85" customHeight="1" x14ac:dyDescent="0.15">
      <c r="B3" s="238"/>
      <c r="C3" s="238"/>
    </row>
    <row r="4" spans="2:14" s="1" customFormat="1" ht="2.1" customHeight="1" x14ac:dyDescent="0.15"/>
    <row r="5" spans="2:14" s="1" customFormat="1" ht="26.4" customHeight="1" x14ac:dyDescent="0.15">
      <c r="B5" s="239" t="s">
        <v>977</v>
      </c>
      <c r="C5" s="239"/>
      <c r="D5" s="239"/>
      <c r="E5" s="239"/>
      <c r="F5" s="239"/>
      <c r="G5" s="239"/>
      <c r="H5" s="239"/>
      <c r="I5" s="239"/>
      <c r="J5" s="239"/>
    </row>
    <row r="6" spans="2:14" s="1" customFormat="1" ht="4.2" customHeight="1" x14ac:dyDescent="0.15"/>
    <row r="7" spans="2:14" s="1" customFormat="1" ht="15.3" customHeight="1" x14ac:dyDescent="0.15">
      <c r="B7" s="240" t="s">
        <v>978</v>
      </c>
      <c r="C7" s="240"/>
      <c r="D7" s="240"/>
      <c r="E7" s="240"/>
      <c r="F7" s="240"/>
      <c r="G7" s="240"/>
      <c r="H7" s="240"/>
      <c r="I7" s="240"/>
      <c r="J7" s="240"/>
      <c r="K7" s="240"/>
      <c r="L7" s="240"/>
      <c r="M7" s="240"/>
      <c r="N7" s="240"/>
    </row>
    <row r="8" spans="2:14" s="1" customFormat="1" ht="3.45" customHeight="1" x14ac:dyDescent="0.15"/>
    <row r="9" spans="2:14" s="1" customFormat="1" ht="26.85" customHeight="1" x14ac:dyDescent="0.15">
      <c r="B9" s="10" t="s">
        <v>951</v>
      </c>
      <c r="C9" s="10" t="s">
        <v>952</v>
      </c>
      <c r="D9" s="10" t="s">
        <v>953</v>
      </c>
      <c r="E9" s="248" t="s">
        <v>954</v>
      </c>
      <c r="F9" s="248"/>
      <c r="G9" s="11" t="s">
        <v>955</v>
      </c>
      <c r="H9" s="10" t="s">
        <v>956</v>
      </c>
      <c r="I9" s="11" t="s">
        <v>957</v>
      </c>
      <c r="J9" s="10" t="s">
        <v>958</v>
      </c>
      <c r="K9" s="11" t="s">
        <v>959</v>
      </c>
      <c r="L9" s="11" t="s">
        <v>960</v>
      </c>
      <c r="M9" s="11" t="s">
        <v>961</v>
      </c>
      <c r="N9" s="11" t="s">
        <v>973</v>
      </c>
    </row>
    <row r="10" spans="2:14" s="1" customFormat="1" ht="13.2" customHeight="1" x14ac:dyDescent="0.15">
      <c r="B10" s="12" t="s">
        <v>962</v>
      </c>
      <c r="C10" s="12" t="s">
        <v>963</v>
      </c>
      <c r="D10" s="13">
        <v>750000000</v>
      </c>
      <c r="E10" s="246">
        <v>43181</v>
      </c>
      <c r="F10" s="246"/>
      <c r="G10" s="14">
        <v>46834</v>
      </c>
      <c r="H10" s="12" t="s">
        <v>1</v>
      </c>
      <c r="I10" s="12" t="s">
        <v>964</v>
      </c>
      <c r="J10" s="15">
        <v>8.7500000000000008E-3</v>
      </c>
      <c r="K10" s="12" t="s">
        <v>965</v>
      </c>
      <c r="L10" s="12" t="s">
        <v>966</v>
      </c>
      <c r="M10" s="16">
        <v>3.3095890410958901</v>
      </c>
      <c r="N10" s="12" t="s">
        <v>974</v>
      </c>
    </row>
    <row r="11" spans="2:14" s="1" customFormat="1" ht="13.2" customHeight="1" x14ac:dyDescent="0.15">
      <c r="B11" s="12" t="s">
        <v>967</v>
      </c>
      <c r="C11" s="12" t="s">
        <v>968</v>
      </c>
      <c r="D11" s="13">
        <v>500000000</v>
      </c>
      <c r="E11" s="246">
        <v>43377</v>
      </c>
      <c r="F11" s="246"/>
      <c r="G11" s="14">
        <v>45934</v>
      </c>
      <c r="H11" s="12" t="s">
        <v>1</v>
      </c>
      <c r="I11" s="12" t="s">
        <v>964</v>
      </c>
      <c r="J11" s="15">
        <v>6.2500000000000003E-3</v>
      </c>
      <c r="K11" s="12" t="s">
        <v>965</v>
      </c>
      <c r="L11" s="12" t="s">
        <v>969</v>
      </c>
      <c r="M11" s="16">
        <v>0.84383561643835603</v>
      </c>
      <c r="N11" s="12" t="s">
        <v>975</v>
      </c>
    </row>
    <row r="12" spans="2:14" s="1" customFormat="1" ht="13.2" customHeight="1" x14ac:dyDescent="0.15">
      <c r="B12" s="12" t="s">
        <v>970</v>
      </c>
      <c r="C12" s="12" t="s">
        <v>971</v>
      </c>
      <c r="D12" s="13">
        <v>1000000000</v>
      </c>
      <c r="E12" s="246">
        <v>45229</v>
      </c>
      <c r="F12" s="246"/>
      <c r="G12" s="14">
        <v>47056</v>
      </c>
      <c r="H12" s="12" t="s">
        <v>1</v>
      </c>
      <c r="I12" s="12" t="s">
        <v>964</v>
      </c>
      <c r="J12" s="15">
        <v>3.7499999999999999E-2</v>
      </c>
      <c r="K12" s="12" t="s">
        <v>965</v>
      </c>
      <c r="L12" s="12" t="s">
        <v>972</v>
      </c>
      <c r="M12" s="16">
        <v>3.9178082191780801</v>
      </c>
      <c r="N12" s="12" t="s">
        <v>976</v>
      </c>
    </row>
    <row r="13" spans="2:14" s="1" customFormat="1" ht="8.85" customHeight="1" x14ac:dyDescent="0.15">
      <c r="B13" s="17"/>
      <c r="C13" s="18"/>
      <c r="D13" s="19">
        <v>2250000000</v>
      </c>
      <c r="E13" s="247"/>
      <c r="F13" s="247"/>
      <c r="G13" s="17"/>
      <c r="H13" s="17"/>
      <c r="I13" s="17"/>
      <c r="J13" s="17"/>
      <c r="K13" s="17"/>
      <c r="L13" s="17"/>
      <c r="M13" s="17"/>
      <c r="N13" s="17"/>
    </row>
    <row r="14" spans="2:14" s="1" customFormat="1" ht="4.6500000000000004" customHeight="1" x14ac:dyDescent="0.15"/>
    <row r="15" spans="2:14" s="1" customFormat="1" ht="15.75" customHeight="1" x14ac:dyDescent="0.15">
      <c r="B15" s="240" t="s">
        <v>979</v>
      </c>
      <c r="C15" s="240"/>
      <c r="D15" s="240"/>
      <c r="E15" s="240"/>
      <c r="F15" s="240"/>
      <c r="G15" s="240"/>
      <c r="H15" s="240"/>
      <c r="I15" s="240"/>
      <c r="J15" s="240"/>
      <c r="K15" s="240"/>
      <c r="L15" s="240"/>
      <c r="M15" s="240"/>
      <c r="N15" s="240"/>
    </row>
    <row r="16" spans="2:14" s="1" customFormat="1" ht="2.1" customHeight="1" x14ac:dyDescent="0.15"/>
    <row r="17" spans="2:7" s="1" customFormat="1" ht="12.75" customHeight="1" x14ac:dyDescent="0.15">
      <c r="B17" s="7" t="s">
        <v>980</v>
      </c>
      <c r="F17" s="249">
        <v>2250000000</v>
      </c>
      <c r="G17" s="249"/>
    </row>
    <row r="18" spans="2:7" s="1" customFormat="1" ht="12.75" customHeight="1" x14ac:dyDescent="0.15">
      <c r="B18" s="7" t="s">
        <v>981</v>
      </c>
      <c r="C18" s="7"/>
      <c r="F18" s="20"/>
      <c r="G18" s="21">
        <v>2.0972222222222201E-2</v>
      </c>
    </row>
    <row r="19" spans="2:7" s="1" customFormat="1" ht="11.1" customHeight="1" x14ac:dyDescent="0.15">
      <c r="B19" s="7" t="s">
        <v>982</v>
      </c>
      <c r="C19" s="7"/>
      <c r="F19" s="22"/>
      <c r="G19" s="23">
        <v>3.0319634703196301</v>
      </c>
    </row>
    <row r="20" spans="2:7" s="1" customFormat="1" ht="1.65" customHeight="1" x14ac:dyDescent="0.15">
      <c r="B20" s="7"/>
      <c r="C20" s="7"/>
    </row>
    <row r="21" spans="2:7" s="1" customFormat="1" ht="12.75" customHeight="1" x14ac:dyDescent="0.15">
      <c r="B21" s="24" t="s">
        <v>983</v>
      </c>
    </row>
    <row r="22" spans="2:7" s="1" customFormat="1" ht="18.75" customHeight="1" x14ac:dyDescent="0.15"/>
  </sheetData>
  <mergeCells count="11">
    <mergeCell ref="F17:G17"/>
    <mergeCell ref="B15:N15"/>
    <mergeCell ref="B2:C3"/>
    <mergeCell ref="B5:J5"/>
    <mergeCell ref="B7:N7"/>
    <mergeCell ref="D2:I2"/>
    <mergeCell ref="E10:F10"/>
    <mergeCell ref="E11:F11"/>
    <mergeCell ref="E12:F12"/>
    <mergeCell ref="E13:F13"/>
    <mergeCell ref="E9:F9"/>
  </mergeCells>
  <pageMargins left="0.7" right="0.7" top="0.75" bottom="0.75" header="0.3" footer="0.3"/>
  <pageSetup paperSize="9" orientation="landscape" r:id="rId1"/>
  <headerFooter alignWithMargins="0">
    <oddFooter>&amp;R_x000D_&amp;1#&amp;"Calibri"&amp;10&amp;K0078D7 Classification : Internal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F20"/>
  <sheetViews>
    <sheetView zoomScaleNormal="100" workbookViewId="0"/>
  </sheetViews>
  <sheetFormatPr defaultRowHeight="13.2" x14ac:dyDescent="0.25"/>
  <cols>
    <col min="1" max="1" width="0.6640625" customWidth="1"/>
    <col min="2" max="2" width="23" customWidth="1"/>
    <col min="3" max="3" width="23.33203125" customWidth="1"/>
    <col min="4" max="4" width="14.5546875" customWidth="1"/>
    <col min="5" max="5" width="19.44140625" customWidth="1"/>
    <col min="6" max="6" width="5.109375" customWidth="1"/>
    <col min="7" max="7" width="0.21875" customWidth="1"/>
    <col min="8" max="8" width="4.6640625" customWidth="1"/>
  </cols>
  <sheetData>
    <row r="1" spans="2:6" s="1" customFormat="1" ht="7.2" customHeight="1" x14ac:dyDescent="0.15">
      <c r="B1" s="238"/>
    </row>
    <row r="2" spans="2:6" s="1" customFormat="1" ht="18.3" customHeight="1" x14ac:dyDescent="0.15">
      <c r="B2" s="238"/>
      <c r="C2" s="243" t="s">
        <v>14</v>
      </c>
      <c r="D2" s="243"/>
      <c r="E2" s="243"/>
      <c r="F2" s="243"/>
    </row>
    <row r="3" spans="2:6" s="1" customFormat="1" ht="6" customHeight="1" x14ac:dyDescent="0.15">
      <c r="B3" s="238"/>
    </row>
    <row r="4" spans="2:6" s="1" customFormat="1" ht="3.45" customHeight="1" x14ac:dyDescent="0.15"/>
    <row r="5" spans="2:6" s="1" customFormat="1" ht="26.4" customHeight="1" x14ac:dyDescent="0.15">
      <c r="B5" s="239" t="s">
        <v>1001</v>
      </c>
      <c r="C5" s="239"/>
      <c r="D5" s="239"/>
      <c r="E5" s="239"/>
      <c r="F5" s="239"/>
    </row>
    <row r="6" spans="2:6" s="1" customFormat="1" ht="7.65" customHeight="1" x14ac:dyDescent="0.15"/>
    <row r="7" spans="2:6" s="1" customFormat="1" ht="15.3" customHeight="1" x14ac:dyDescent="0.15">
      <c r="B7" s="250" t="s">
        <v>1002</v>
      </c>
      <c r="C7" s="250"/>
      <c r="D7" s="250"/>
      <c r="E7" s="250"/>
      <c r="F7" s="250"/>
    </row>
    <row r="8" spans="2:6" s="1" customFormat="1" ht="10.199999999999999" customHeight="1" x14ac:dyDescent="0.15"/>
    <row r="9" spans="2:6" s="1" customFormat="1" ht="12.75" customHeight="1" x14ac:dyDescent="0.15">
      <c r="B9" s="5" t="s">
        <v>984</v>
      </c>
      <c r="C9" s="25" t="s">
        <v>985</v>
      </c>
      <c r="D9" s="25" t="s">
        <v>986</v>
      </c>
      <c r="E9" s="25" t="s">
        <v>987</v>
      </c>
    </row>
    <row r="10" spans="2:6" s="1" customFormat="1" ht="11.85" customHeight="1" x14ac:dyDescent="0.15">
      <c r="B10" s="7" t="s">
        <v>988</v>
      </c>
      <c r="C10" s="26" t="s">
        <v>989</v>
      </c>
      <c r="D10" s="26" t="s">
        <v>990</v>
      </c>
      <c r="E10" s="26" t="s">
        <v>991</v>
      </c>
    </row>
    <row r="11" spans="2:6" s="1" customFormat="1" ht="11.85" customHeight="1" x14ac:dyDescent="0.15">
      <c r="B11" s="7" t="s">
        <v>992</v>
      </c>
      <c r="C11" s="26" t="s">
        <v>993</v>
      </c>
      <c r="D11" s="26" t="s">
        <v>990</v>
      </c>
      <c r="E11" s="26" t="s">
        <v>994</v>
      </c>
    </row>
    <row r="12" spans="2:6" s="1" customFormat="1" ht="11.85" customHeight="1" x14ac:dyDescent="0.15">
      <c r="B12" s="7" t="s">
        <v>995</v>
      </c>
      <c r="C12" s="26" t="s">
        <v>996</v>
      </c>
      <c r="D12" s="26" t="s">
        <v>990</v>
      </c>
      <c r="E12" s="26" t="s">
        <v>997</v>
      </c>
    </row>
    <row r="13" spans="2:6" s="1" customFormat="1" ht="22.95" customHeight="1" x14ac:dyDescent="0.15"/>
    <row r="14" spans="2:6" s="1" customFormat="1" ht="15.3" customHeight="1" x14ac:dyDescent="0.15">
      <c r="B14" s="250" t="s">
        <v>1003</v>
      </c>
      <c r="C14" s="250"/>
      <c r="D14" s="250"/>
      <c r="E14" s="250"/>
      <c r="F14" s="250"/>
    </row>
    <row r="15" spans="2:6" s="1" customFormat="1" ht="12.75" customHeight="1" x14ac:dyDescent="0.15"/>
    <row r="16" spans="2:6" s="1" customFormat="1" ht="12.75" customHeight="1" x14ac:dyDescent="0.15">
      <c r="B16" s="5" t="s">
        <v>984</v>
      </c>
      <c r="C16" s="25" t="s">
        <v>985</v>
      </c>
      <c r="D16" s="25" t="s">
        <v>986</v>
      </c>
    </row>
    <row r="17" spans="2:4" s="1" customFormat="1" ht="11.85" customHeight="1" x14ac:dyDescent="0.15">
      <c r="B17" s="7" t="s">
        <v>988</v>
      </c>
      <c r="C17" s="26" t="s">
        <v>998</v>
      </c>
      <c r="D17" s="26"/>
    </row>
    <row r="18" spans="2:4" s="1" customFormat="1" ht="11.85" customHeight="1" x14ac:dyDescent="0.15">
      <c r="B18" s="7" t="s">
        <v>992</v>
      </c>
      <c r="C18" s="26" t="s">
        <v>999</v>
      </c>
      <c r="D18" s="26" t="s">
        <v>990</v>
      </c>
    </row>
    <row r="19" spans="2:4" s="1" customFormat="1" ht="11.85" customHeight="1" x14ac:dyDescent="0.15">
      <c r="B19" s="7" t="s">
        <v>995</v>
      </c>
      <c r="C19" s="26" t="s">
        <v>1000</v>
      </c>
      <c r="D19" s="26" t="s">
        <v>990</v>
      </c>
    </row>
    <row r="20" spans="2:4" s="1" customFormat="1" ht="22.95" customHeight="1" x14ac:dyDescent="0.15"/>
  </sheetData>
  <mergeCells count="5">
    <mergeCell ref="B1:B3"/>
    <mergeCell ref="B14:F14"/>
    <mergeCell ref="B5:F5"/>
    <mergeCell ref="B7:F7"/>
    <mergeCell ref="C2:F2"/>
  </mergeCells>
  <pageMargins left="0.7" right="0.7" top="0.75" bottom="0.75" header="0.3" footer="0.3"/>
  <pageSetup paperSize="9" orientation="portrait" r:id="rId1"/>
  <headerFooter alignWithMargins="0">
    <oddFooter>&amp;R_x000D_&amp;1#&amp;"Calibri"&amp;10&amp;K0078D7 Classification : Internal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D58"/>
  <sheetViews>
    <sheetView topLeftCell="A48" zoomScaleNormal="100" workbookViewId="0">
      <selection activeCell="B14" sqref="B14"/>
    </sheetView>
  </sheetViews>
  <sheetFormatPr defaultRowHeight="13.2" x14ac:dyDescent="0.25"/>
  <cols>
    <col min="1" max="1" width="0.6640625" customWidth="1"/>
    <col min="2" max="2" width="69.33203125" customWidth="1"/>
    <col min="3" max="3" width="18.21875" customWidth="1"/>
    <col min="4" max="4" width="5.77734375" customWidth="1"/>
    <col min="5" max="5" width="4.6640625" customWidth="1"/>
  </cols>
  <sheetData>
    <row r="1" spans="2:4" s="1" customFormat="1" ht="7.8" x14ac:dyDescent="0.15">
      <c r="B1" s="238"/>
    </row>
    <row r="2" spans="2:4" s="1" customFormat="1" ht="17.399999999999999" x14ac:dyDescent="0.15">
      <c r="B2" s="238"/>
      <c r="C2" s="8" t="s">
        <v>14</v>
      </c>
    </row>
    <row r="3" spans="2:4" s="1" customFormat="1" ht="7.8" x14ac:dyDescent="0.15">
      <c r="B3" s="238"/>
      <c r="C3" s="251"/>
    </row>
    <row r="4" spans="2:4" s="1" customFormat="1" ht="7.8" x14ac:dyDescent="0.15">
      <c r="C4" s="251"/>
    </row>
    <row r="5" spans="2:4" s="1" customFormat="1" ht="15.6" x14ac:dyDescent="0.15">
      <c r="B5" s="239" t="s">
        <v>1059</v>
      </c>
      <c r="C5" s="239"/>
    </row>
    <row r="6" spans="2:4" s="1" customFormat="1" x14ac:dyDescent="0.15">
      <c r="B6" s="7" t="s">
        <v>1060</v>
      </c>
    </row>
    <row r="7" spans="2:4" s="1" customFormat="1" ht="7.8" x14ac:dyDescent="0.15"/>
    <row r="8" spans="2:4" s="1" customFormat="1" ht="15.6" x14ac:dyDescent="0.15">
      <c r="B8" s="240" t="s">
        <v>1061</v>
      </c>
      <c r="C8" s="240"/>
    </row>
    <row r="9" spans="2:4" s="1" customFormat="1" ht="7.8" x14ac:dyDescent="0.15"/>
    <row r="10" spans="2:4" s="1" customFormat="1" x14ac:dyDescent="0.25">
      <c r="B10" s="27" t="s">
        <v>1004</v>
      </c>
      <c r="C10" s="28">
        <v>2250000000</v>
      </c>
      <c r="D10" s="29" t="s">
        <v>1005</v>
      </c>
    </row>
    <row r="11" spans="2:4" s="1" customFormat="1" x14ac:dyDescent="0.25">
      <c r="B11" s="27" t="s">
        <v>1006</v>
      </c>
      <c r="C11" s="28">
        <v>2930247633.3899999</v>
      </c>
      <c r="D11" s="29" t="s">
        <v>1007</v>
      </c>
    </row>
    <row r="12" spans="2:4" s="1" customFormat="1" x14ac:dyDescent="0.25">
      <c r="B12" s="27" t="s">
        <v>1008</v>
      </c>
      <c r="C12" s="28">
        <v>20000000</v>
      </c>
      <c r="D12" s="29" t="s">
        <v>1009</v>
      </c>
    </row>
    <row r="13" spans="2:4" s="1" customFormat="1" x14ac:dyDescent="0.25">
      <c r="B13" s="27" t="s">
        <v>1010</v>
      </c>
      <c r="C13" s="28">
        <v>130099385.48</v>
      </c>
      <c r="D13" s="29" t="s">
        <v>1011</v>
      </c>
    </row>
    <row r="14" spans="2:4" s="1" customFormat="1" x14ac:dyDescent="0.25">
      <c r="B14" s="27" t="s">
        <v>1012</v>
      </c>
      <c r="C14" s="30">
        <v>0.36904311949777702</v>
      </c>
      <c r="D14" s="31"/>
    </row>
    <row r="15" spans="2:4" s="1" customFormat="1" ht="7.8" x14ac:dyDescent="0.15"/>
    <row r="16" spans="2:4" s="1" customFormat="1" ht="15.6" x14ac:dyDescent="0.15">
      <c r="B16" s="240" t="s">
        <v>1062</v>
      </c>
      <c r="C16" s="240"/>
    </row>
    <row r="17" spans="2:4" s="1" customFormat="1" ht="7.8" x14ac:dyDescent="0.15"/>
    <row r="18" spans="2:4" s="1" customFormat="1" x14ac:dyDescent="0.25">
      <c r="B18" s="27" t="s">
        <v>1013</v>
      </c>
      <c r="C18" s="28">
        <v>2390919232.4331498</v>
      </c>
      <c r="D18" s="29" t="s">
        <v>1014</v>
      </c>
    </row>
    <row r="19" spans="2:4" s="1" customFormat="1" x14ac:dyDescent="0.25">
      <c r="B19" s="27" t="s">
        <v>1015</v>
      </c>
      <c r="C19" s="30">
        <v>1.0626307699702899</v>
      </c>
      <c r="D19" s="32" t="s">
        <v>1016</v>
      </c>
    </row>
    <row r="20" spans="2:4" s="1" customFormat="1" x14ac:dyDescent="0.25">
      <c r="B20" s="2" t="s">
        <v>1017</v>
      </c>
      <c r="C20" s="33" t="s">
        <v>1018</v>
      </c>
      <c r="D20" s="34" t="s">
        <v>1019</v>
      </c>
    </row>
    <row r="21" spans="2:4" s="1" customFormat="1" ht="7.8" x14ac:dyDescent="0.15"/>
    <row r="22" spans="2:4" s="1" customFormat="1" ht="15.6" x14ac:dyDescent="0.15">
      <c r="B22" s="240" t="s">
        <v>1063</v>
      </c>
      <c r="C22" s="240"/>
    </row>
    <row r="23" spans="2:4" s="1" customFormat="1" ht="7.8" x14ac:dyDescent="0.15"/>
    <row r="24" spans="2:4" s="1" customFormat="1" x14ac:dyDescent="0.25">
      <c r="B24" s="27" t="s">
        <v>1020</v>
      </c>
      <c r="C24" s="28">
        <v>18853183.329999998</v>
      </c>
      <c r="D24" s="29" t="s">
        <v>1021</v>
      </c>
    </row>
    <row r="25" spans="2:4" s="1" customFormat="1" x14ac:dyDescent="0.25">
      <c r="B25" s="27" t="s">
        <v>1022</v>
      </c>
      <c r="C25" s="28">
        <v>130099385.48</v>
      </c>
      <c r="D25" s="29" t="s">
        <v>1023</v>
      </c>
    </row>
    <row r="26" spans="2:4" s="1" customFormat="1" x14ac:dyDescent="0.25">
      <c r="B26" s="27" t="s">
        <v>1024</v>
      </c>
      <c r="C26" s="35">
        <v>0</v>
      </c>
      <c r="D26" s="29" t="s">
        <v>1025</v>
      </c>
    </row>
    <row r="27" spans="2:4" s="1" customFormat="1" x14ac:dyDescent="0.25">
      <c r="B27" s="27" t="s">
        <v>1013</v>
      </c>
      <c r="C27" s="28">
        <v>2390919232.4331498</v>
      </c>
      <c r="D27" s="29"/>
    </row>
    <row r="28" spans="2:4" s="1" customFormat="1" x14ac:dyDescent="0.25">
      <c r="B28" s="27" t="s">
        <v>1026</v>
      </c>
      <c r="C28" s="30">
        <v>1.1288319116636201</v>
      </c>
      <c r="D28" s="32" t="s">
        <v>1016</v>
      </c>
    </row>
    <row r="29" spans="2:4" s="1" customFormat="1" ht="26.4" x14ac:dyDescent="0.25">
      <c r="B29" s="2" t="s">
        <v>1027</v>
      </c>
      <c r="C29" s="33" t="s">
        <v>1018</v>
      </c>
      <c r="D29" s="34" t="s">
        <v>1028</v>
      </c>
    </row>
    <row r="30" spans="2:4" s="1" customFormat="1" ht="7.8" x14ac:dyDescent="0.15"/>
    <row r="31" spans="2:4" s="1" customFormat="1" ht="15.6" x14ac:dyDescent="0.15">
      <c r="B31" s="240" t="s">
        <v>1064</v>
      </c>
      <c r="C31" s="240"/>
    </row>
    <row r="32" spans="2:4" s="1" customFormat="1" ht="7.8" x14ac:dyDescent="0.15"/>
    <row r="33" spans="2:4" s="1" customFormat="1" x14ac:dyDescent="0.25">
      <c r="B33" s="27" t="s">
        <v>1029</v>
      </c>
      <c r="C33" s="28">
        <v>471793458.32999802</v>
      </c>
      <c r="D33" s="29" t="s">
        <v>1030</v>
      </c>
    </row>
    <row r="34" spans="2:4" s="1" customFormat="1" x14ac:dyDescent="0.25">
      <c r="B34" s="27" t="s">
        <v>1031</v>
      </c>
      <c r="C34" s="28">
        <v>471793458.32999802</v>
      </c>
      <c r="D34" s="29"/>
    </row>
    <row r="35" spans="2:4" s="1" customFormat="1" x14ac:dyDescent="0.25">
      <c r="B35" s="27" t="s">
        <v>1032</v>
      </c>
      <c r="C35" s="36" t="s">
        <v>94</v>
      </c>
      <c r="D35" s="29"/>
    </row>
    <row r="36" spans="2:4" s="1" customFormat="1" x14ac:dyDescent="0.25">
      <c r="B36" s="27" t="s">
        <v>1033</v>
      </c>
      <c r="C36" s="36" t="s">
        <v>94</v>
      </c>
      <c r="D36" s="29"/>
    </row>
    <row r="37" spans="2:4" s="1" customFormat="1" x14ac:dyDescent="0.25">
      <c r="B37" s="27" t="s">
        <v>1034</v>
      </c>
      <c r="C37" s="36" t="s">
        <v>94</v>
      </c>
      <c r="D37" s="31"/>
    </row>
    <row r="38" spans="2:4" s="1" customFormat="1" x14ac:dyDescent="0.25">
      <c r="B38" s="27" t="s">
        <v>1035</v>
      </c>
      <c r="C38" s="28">
        <v>2539871801.2431502</v>
      </c>
      <c r="D38" s="29" t="s">
        <v>1036</v>
      </c>
    </row>
    <row r="39" spans="2:4" s="1" customFormat="1" x14ac:dyDescent="0.25">
      <c r="B39" s="27" t="s">
        <v>1013</v>
      </c>
      <c r="C39" s="28">
        <v>2390919232.4331498</v>
      </c>
      <c r="D39" s="31"/>
    </row>
    <row r="40" spans="2:4" s="1" customFormat="1" x14ac:dyDescent="0.25">
      <c r="B40" s="27" t="s">
        <v>1037</v>
      </c>
      <c r="C40" s="28">
        <v>18853183.329999998</v>
      </c>
      <c r="D40" s="31"/>
    </row>
    <row r="41" spans="2:4" s="1" customFormat="1" x14ac:dyDescent="0.25">
      <c r="B41" s="27" t="s">
        <v>1038</v>
      </c>
      <c r="C41" s="28">
        <v>130099385.48</v>
      </c>
      <c r="D41" s="31"/>
    </row>
    <row r="42" spans="2:4" s="1" customFormat="1" x14ac:dyDescent="0.25">
      <c r="B42" s="27" t="s">
        <v>1034</v>
      </c>
      <c r="C42" s="36" t="s">
        <v>94</v>
      </c>
      <c r="D42" s="31"/>
    </row>
    <row r="43" spans="2:4" s="1" customFormat="1" x14ac:dyDescent="0.25">
      <c r="B43" s="27" t="s">
        <v>1039</v>
      </c>
      <c r="C43" s="28">
        <v>179375000</v>
      </c>
      <c r="D43" s="29" t="s">
        <v>1040</v>
      </c>
    </row>
    <row r="44" spans="2:4" s="1" customFormat="1" x14ac:dyDescent="0.25">
      <c r="B44" s="27" t="s">
        <v>1041</v>
      </c>
      <c r="C44" s="28">
        <v>21364263.148614701</v>
      </c>
      <c r="D44" s="29" t="s">
        <v>1042</v>
      </c>
    </row>
    <row r="45" spans="2:4" s="1" customFormat="1" x14ac:dyDescent="0.25">
      <c r="B45" s="27" t="s">
        <v>1043</v>
      </c>
      <c r="C45" s="28">
        <v>2250000000</v>
      </c>
      <c r="D45" s="29" t="s">
        <v>1044</v>
      </c>
    </row>
    <row r="46" spans="2:4" s="1" customFormat="1" x14ac:dyDescent="0.25">
      <c r="B46" s="27" t="s">
        <v>1045</v>
      </c>
      <c r="C46" s="28">
        <v>560925996.42453098</v>
      </c>
      <c r="D46" s="31"/>
    </row>
    <row r="47" spans="2:4" s="1" customFormat="1" x14ac:dyDescent="0.25">
      <c r="B47" s="2" t="s">
        <v>1046</v>
      </c>
      <c r="C47" s="33" t="s">
        <v>1018</v>
      </c>
      <c r="D47" s="31"/>
    </row>
    <row r="48" spans="2:4" s="1" customFormat="1" ht="7.8" x14ac:dyDescent="0.15"/>
    <row r="49" spans="2:4" s="1" customFormat="1" ht="15.6" x14ac:dyDescent="0.15">
      <c r="B49" s="240" t="s">
        <v>1065</v>
      </c>
      <c r="C49" s="240"/>
    </row>
    <row r="50" spans="2:4" s="1" customFormat="1" ht="7.8" x14ac:dyDescent="0.15"/>
    <row r="51" spans="2:4" s="1" customFormat="1" x14ac:dyDescent="0.25">
      <c r="B51" s="27" t="s">
        <v>1047</v>
      </c>
      <c r="C51" s="28">
        <v>299896586.22999901</v>
      </c>
      <c r="D51" s="29" t="s">
        <v>1048</v>
      </c>
    </row>
    <row r="52" spans="2:4" s="1" customFormat="1" x14ac:dyDescent="0.25">
      <c r="B52" s="27" t="s">
        <v>1049</v>
      </c>
      <c r="C52" s="28">
        <v>-10088086.6716865</v>
      </c>
      <c r="D52" s="29" t="s">
        <v>1050</v>
      </c>
    </row>
    <row r="53" spans="2:4" s="1" customFormat="1" x14ac:dyDescent="0.25">
      <c r="B53" s="27" t="s">
        <v>1051</v>
      </c>
      <c r="C53" s="28">
        <v>289808499.55831301</v>
      </c>
      <c r="D53" s="29"/>
    </row>
    <row r="54" spans="2:4" s="1" customFormat="1" x14ac:dyDescent="0.25">
      <c r="B54" s="2" t="s">
        <v>1052</v>
      </c>
      <c r="C54" s="33" t="s">
        <v>1018</v>
      </c>
      <c r="D54" s="29"/>
    </row>
    <row r="55" spans="2:4" s="1" customFormat="1" x14ac:dyDescent="0.25">
      <c r="B55" s="27" t="s">
        <v>1053</v>
      </c>
      <c r="C55" s="28">
        <v>18123730</v>
      </c>
      <c r="D55" s="29" t="s">
        <v>1054</v>
      </c>
    </row>
    <row r="56" spans="2:4" s="1" customFormat="1" x14ac:dyDescent="0.25">
      <c r="B56" s="27" t="s">
        <v>1055</v>
      </c>
      <c r="C56" s="28">
        <v>0</v>
      </c>
      <c r="D56" s="29" t="s">
        <v>1056</v>
      </c>
    </row>
    <row r="57" spans="2:4" s="1" customFormat="1" x14ac:dyDescent="0.25">
      <c r="B57" s="27" t="s">
        <v>1057</v>
      </c>
      <c r="C57" s="28">
        <v>18123730</v>
      </c>
      <c r="D57" s="29" t="s">
        <v>1058</v>
      </c>
    </row>
    <row r="58" spans="2:4" s="1" customFormat="1" ht="7.8" x14ac:dyDescent="0.15"/>
  </sheetData>
  <mergeCells count="8">
    <mergeCell ref="B1:B3"/>
    <mergeCell ref="B16:C16"/>
    <mergeCell ref="B22:C22"/>
    <mergeCell ref="B31:C31"/>
    <mergeCell ref="B49:C49"/>
    <mergeCell ref="B5:C5"/>
    <mergeCell ref="B8:C8"/>
    <mergeCell ref="C3:C4"/>
  </mergeCells>
  <pageMargins left="0.7" right="0.7" top="0.75" bottom="0.75" header="0.3" footer="0.3"/>
  <pageSetup paperSize="9" scale="71" orientation="portrait" r:id="rId1"/>
  <headerFooter alignWithMargins="0">
    <oddFooter>&amp;R_x000D_&amp;1#&amp;"Calibri"&amp;10&amp;K0078D7 Classification : Internal</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9</vt:i4>
      </vt:variant>
    </vt:vector>
  </HeadingPairs>
  <TitlesOfParts>
    <vt:vector size="25" baseType="lpstr">
      <vt:lpstr>Disclaimer</vt:lpstr>
      <vt:lpstr>Introduction</vt:lpstr>
      <vt:lpstr>A. HTT General</vt:lpstr>
      <vt:lpstr>B1. HTT Mortgage Assets</vt:lpstr>
      <vt:lpstr>C. HTT Harmonised Glossary</vt:lpstr>
      <vt:lpstr>D1. Front Page</vt:lpstr>
      <vt:lpstr>D2. Covered Bond Series</vt:lpstr>
      <vt:lpstr>D3. Ratings</vt:lpstr>
      <vt:lpstr>D4. Tests Royal Decree</vt:lpstr>
      <vt:lpstr>D5. Cover Pool Summary</vt:lpstr>
      <vt:lpstr>D6. Stratification Tables</vt:lpstr>
      <vt:lpstr>D7. Stratification Graphs</vt:lpstr>
      <vt:lpstr>D8. Performance</vt:lpstr>
      <vt:lpstr>D9. Amortisation</vt:lpstr>
      <vt:lpstr>D10. Amortisation Graph </vt:lpstr>
      <vt:lpstr>E. Optional ECB-ECAIs data</vt:lpstr>
      <vt:lpstr>Disclaimer!general_tc</vt:lpstr>
      <vt:lpstr>'C. HTT Harmonised Glossary'!Print_Area</vt:lpstr>
      <vt:lpstr>'D10. Amortisation Graph '!Print_Area</vt:lpstr>
      <vt:lpstr>'D7. Stratification Graphs'!Print_Area</vt:lpstr>
      <vt:lpstr>Disclaimer!Print_Area</vt:lpstr>
      <vt:lpstr>'E. Optional ECB-ECAIs data'!Print_Area</vt:lpstr>
      <vt:lpstr>Introduction!Print_Area</vt:lpstr>
      <vt:lpstr>Disclaimer!Print_Titles</vt:lpstr>
      <vt:lpstr>Disclaimer!privacy_policy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De Leusse Gonzague</cp:lastModifiedBy>
  <dcterms:created xsi:type="dcterms:W3CDTF">2024-12-04T13:06:27Z</dcterms:created>
  <dcterms:modified xsi:type="dcterms:W3CDTF">2024-12-06T14:27:24Z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fbc0b8-e97b-47d1-beac-cb0955d66f3b_Enabled">
    <vt:lpwstr>true</vt:lpwstr>
  </property>
  <property fmtid="{D5CDD505-2E9C-101B-9397-08002B2CF9AE}" pid="3" name="MSIP_Label_8ffbc0b8-e97b-47d1-beac-cb0955d66f3b_SetDate">
    <vt:lpwstr>2024-12-05T13:39:41Z</vt:lpwstr>
  </property>
  <property fmtid="{D5CDD505-2E9C-101B-9397-08002B2CF9AE}" pid="4" name="MSIP_Label_8ffbc0b8-e97b-47d1-beac-cb0955d66f3b_Method">
    <vt:lpwstr>Privileged</vt:lpwstr>
  </property>
  <property fmtid="{D5CDD505-2E9C-101B-9397-08002B2CF9AE}" pid="5" name="MSIP_Label_8ffbc0b8-e97b-47d1-beac-cb0955d66f3b_Name">
    <vt:lpwstr>8ffbc0b8-e97b-47d1-beac-cb0955d66f3b</vt:lpwstr>
  </property>
  <property fmtid="{D5CDD505-2E9C-101B-9397-08002B2CF9AE}" pid="6" name="MSIP_Label_8ffbc0b8-e97b-47d1-beac-cb0955d66f3b_SiteId">
    <vt:lpwstr>614f9c25-bffa-42c7-86d8-964101f55fa2</vt:lpwstr>
  </property>
  <property fmtid="{D5CDD505-2E9C-101B-9397-08002B2CF9AE}" pid="7" name="MSIP_Label_8ffbc0b8-e97b-47d1-beac-cb0955d66f3b_ActionId">
    <vt:lpwstr>160b1367-83f2-4518-9e40-3f03604147d2</vt:lpwstr>
  </property>
  <property fmtid="{D5CDD505-2E9C-101B-9397-08002B2CF9AE}" pid="8" name="MSIP_Label_8ffbc0b8-e97b-47d1-beac-cb0955d66f3b_ContentBits">
    <vt:lpwstr>2</vt:lpwstr>
  </property>
</Properties>
</file>